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435" yWindow="60" windowWidth="1605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79" i="1"/>
  <c r="J479"/>
  <c r="I479"/>
  <c r="H479"/>
  <c r="G479"/>
  <c r="F479"/>
  <c r="L185"/>
  <c r="J185"/>
  <c r="I185"/>
  <c r="H185"/>
  <c r="G185"/>
  <c r="F185"/>
  <c r="L437"/>
  <c r="J437"/>
  <c r="I437"/>
  <c r="H437"/>
  <c r="G437"/>
  <c r="F437"/>
  <c r="L143"/>
  <c r="L395"/>
  <c r="L101"/>
  <c r="L353"/>
  <c r="J353"/>
  <c r="I353"/>
  <c r="H353"/>
  <c r="G353"/>
  <c r="F353"/>
  <c r="L59"/>
  <c r="L17"/>
  <c r="L311"/>
  <c r="L494" l="1"/>
  <c r="L489"/>
  <c r="L452"/>
  <c r="L447"/>
  <c r="L410"/>
  <c r="L405"/>
  <c r="L363"/>
  <c r="L326"/>
  <c r="L321"/>
  <c r="L200"/>
  <c r="L195"/>
  <c r="L158"/>
  <c r="L153"/>
  <c r="L116"/>
  <c r="L111"/>
  <c r="L74"/>
  <c r="L69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B18"/>
  <c r="A18"/>
  <c r="J17"/>
  <c r="I17"/>
  <c r="H17"/>
  <c r="G17"/>
  <c r="F17"/>
  <c r="B14"/>
  <c r="A14"/>
  <c r="L13"/>
  <c r="J13"/>
  <c r="I13"/>
  <c r="H13"/>
  <c r="G13"/>
  <c r="F13"/>
  <c r="I509" l="1"/>
  <c r="I89"/>
  <c r="J467"/>
  <c r="I341"/>
  <c r="F215"/>
  <c r="I173"/>
  <c r="J383"/>
  <c r="J131"/>
  <c r="G509"/>
  <c r="F509"/>
  <c r="J509"/>
  <c r="H509"/>
  <c r="H467"/>
  <c r="F467"/>
  <c r="I467"/>
  <c r="G467"/>
  <c r="I425"/>
  <c r="G425"/>
  <c r="F425"/>
  <c r="J425"/>
  <c r="H425"/>
  <c r="F383"/>
  <c r="H383"/>
  <c r="I383"/>
  <c r="G383"/>
  <c r="G341"/>
  <c r="J341"/>
  <c r="H341"/>
  <c r="F341"/>
  <c r="J215"/>
  <c r="H215"/>
  <c r="I215"/>
  <c r="G215"/>
  <c r="G173"/>
  <c r="J173"/>
  <c r="H173"/>
  <c r="F173"/>
  <c r="F131"/>
  <c r="H131"/>
  <c r="I131"/>
  <c r="G131"/>
  <c r="G89"/>
  <c r="J89"/>
  <c r="H89"/>
  <c r="F89"/>
  <c r="F47"/>
  <c r="J47"/>
  <c r="H47"/>
  <c r="I47"/>
  <c r="G47"/>
  <c r="J594" l="1"/>
  <c r="H594"/>
  <c r="I594"/>
  <c r="G594"/>
  <c r="F594"/>
  <c r="L279"/>
  <c r="L284"/>
  <c r="L531"/>
  <c r="L536"/>
  <c r="L573"/>
  <c r="L578"/>
  <c r="L333"/>
  <c r="L341"/>
  <c r="L551"/>
  <c r="L521"/>
  <c r="L563"/>
  <c r="L593"/>
  <c r="L237"/>
  <c r="L242"/>
  <c r="L417"/>
  <c r="L425"/>
  <c r="L467"/>
  <c r="L459"/>
  <c r="L509"/>
  <c r="L501"/>
  <c r="L123"/>
  <c r="L131"/>
  <c r="L165"/>
  <c r="L173"/>
  <c r="L383"/>
  <c r="L368"/>
  <c r="L257"/>
  <c r="L227"/>
  <c r="L269"/>
  <c r="L299"/>
  <c r="L215"/>
  <c r="L207"/>
  <c r="L89"/>
  <c r="L81"/>
  <c r="L298"/>
  <c r="L256"/>
  <c r="L585"/>
  <c r="L550"/>
  <c r="L543"/>
  <c r="L39"/>
  <c r="L47"/>
  <c r="L594"/>
  <c r="L172"/>
  <c r="L382"/>
  <c r="L130"/>
  <c r="L424"/>
  <c r="L592"/>
  <c r="L340"/>
  <c r="L88"/>
  <c r="L291"/>
  <c r="L46"/>
  <c r="L508"/>
  <c r="L466"/>
  <c r="L214"/>
  <c r="L249"/>
  <c r="L375"/>
</calcChain>
</file>

<file path=xl/sharedStrings.xml><?xml version="1.0" encoding="utf-8"?>
<sst xmlns="http://schemas.openxmlformats.org/spreadsheetml/2006/main" count="631" uniqueCount="87">
  <si>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</si>
  <si>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</si>
  <si>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</si>
  <si>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</si>
  <si>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</si>
  <si>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</si>
  <si>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</si>
  <si>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</si>
  <si>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</si>
  <si>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</si>
  <si>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</si>
  <si>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</si>
  <si>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</si>
  <si>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</si>
  <si>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</si>
  <si>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</si>
  <si>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</si>
  <si>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</si>
  <si>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</si>
  <si>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</si>
  <si>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</si>
  <si>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</si>
  <si>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</si>
  <si>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</si>
  <si>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</si>
  <si>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</si>
  <si>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</si>
  <si>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</si>
  <si>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</si>
  <si>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</si>
  <si>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</si>
  <si>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</si>
  <si>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</si>
  <si>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</si>
  <si>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</si>
  <si>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</si>
  <si>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</si>
  <si>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</si>
  <si>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</si>
  <si>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</si>
  <si>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</si>
  <si>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</si>
  <si>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</si>
  <si>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</si>
  <si>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</si>
  <si>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помидоры свежие </t>
  </si>
  <si>
    <t>компот из сухофруктов</t>
  </si>
  <si>
    <t>хлеб пшеничный</t>
  </si>
  <si>
    <t>хлеб ржаной</t>
  </si>
  <si>
    <t>сладкое</t>
  </si>
  <si>
    <t>печенье</t>
  </si>
  <si>
    <t>яблоко</t>
  </si>
  <si>
    <t>МОУ "Морозово-Борковская СШ"</t>
  </si>
  <si>
    <t>Руководитель учереждения</t>
  </si>
  <si>
    <t>Кузнецова</t>
  </si>
  <si>
    <t>суп "щи"</t>
  </si>
  <si>
    <t>какао</t>
  </si>
  <si>
    <t>конфеты</t>
  </si>
  <si>
    <t xml:space="preserve">кисель </t>
  </si>
  <si>
    <t xml:space="preserve">сладкое </t>
  </si>
  <si>
    <t>гороховый суп</t>
  </si>
  <si>
    <t>сок фруктовый</t>
  </si>
  <si>
    <t>салат овощной</t>
  </si>
  <si>
    <t>чай с сахаром</t>
  </si>
  <si>
    <t xml:space="preserve">рыбный суп </t>
  </si>
  <si>
    <t xml:space="preserve">бананы </t>
  </si>
  <si>
    <t>помидоры свежие</t>
  </si>
  <si>
    <t xml:space="preserve">борщ </t>
  </si>
  <si>
    <t>груши</t>
  </si>
  <si>
    <t>вермишеливый суп</t>
  </si>
  <si>
    <t>бананы</t>
  </si>
  <si>
    <t>мандарин</t>
  </si>
  <si>
    <t xml:space="preserve">печенье </t>
  </si>
  <si>
    <t xml:space="preserve">Каша рассыпчатая гречневая, фарш с овощами </t>
  </si>
  <si>
    <t>85/497</t>
  </si>
  <si>
    <t xml:space="preserve">макароны отварные, котлета мясная </t>
  </si>
  <si>
    <t>68/347</t>
  </si>
  <si>
    <t>109/255</t>
  </si>
  <si>
    <t xml:space="preserve">перловка отварная, котлета мясная </t>
  </si>
  <si>
    <t>124/z347</t>
  </si>
  <si>
    <t>йогурт питьевой</t>
  </si>
  <si>
    <t xml:space="preserve">картофельное пюре, котлета рыбная </t>
  </si>
  <si>
    <t>рис отварной, курица тушеная в томатном соусе</t>
  </si>
  <si>
    <t>378/179</t>
  </si>
  <si>
    <t>бутерброд с сыром</t>
  </si>
  <si>
    <t>пряники</t>
  </si>
  <si>
    <t>бутерброд с колбасой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</si>
</sst>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7" activePane="bottomRight" state="frozen"/>
      <selection pane="topRight" activeCell="E1" sqref="E1"/>
      <selection pane="bottomLeft" activeCell="A6" sqref="A6"/>
      <selection pane="bottomRight" activeCell="O479" sqref="O4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1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52</v>
      </c>
      <c r="D1" s="62"/>
      <c r="E1" s="62"/>
      <c r="F1" s="13" t="s">
        <v>16</v>
      </c>
      <c r="G1" s="2" t="s">
        <v>17</v>
      </c>
      <c r="H1" s="63" t="s">
        <v>53</v>
      </c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 t="s">
        <v>54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2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>
      <c r="A6" s="22">
        <v>1</v>
      </c>
      <c r="B6" s="23">
        <v>1</v>
      </c>
      <c r="C6" s="24" t="s">
        <v>20</v>
      </c>
      <c r="D6" s="5" t="s">
        <v>21</v>
      </c>
      <c r="E6" s="47" t="s">
        <v>73</v>
      </c>
      <c r="F6" s="48">
        <v>250</v>
      </c>
      <c r="G6" s="48">
        <v>12</v>
      </c>
      <c r="H6" s="48">
        <v>20</v>
      </c>
      <c r="I6" s="48">
        <v>70</v>
      </c>
      <c r="J6" s="48">
        <v>367</v>
      </c>
      <c r="K6" s="49" t="s">
        <v>74</v>
      </c>
      <c r="L6" s="48">
        <v>37.5</v>
      </c>
    </row>
    <row r="7" spans="1:12" ht="15">
      <c r="A7" s="25"/>
      <c r="B7" s="16"/>
      <c r="C7" s="11"/>
      <c r="D7" s="6" t="s">
        <v>27</v>
      </c>
      <c r="E7" s="50" t="s">
        <v>45</v>
      </c>
      <c r="F7" s="51">
        <v>100</v>
      </c>
      <c r="G7" s="51">
        <v>1</v>
      </c>
      <c r="H7" s="51">
        <v>0</v>
      </c>
      <c r="I7" s="51">
        <v>4</v>
      </c>
      <c r="J7" s="51">
        <v>24</v>
      </c>
      <c r="K7" s="52">
        <v>71</v>
      </c>
      <c r="L7" s="51">
        <v>14</v>
      </c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</v>
      </c>
      <c r="H8" s="51">
        <v>0</v>
      </c>
      <c r="I8" s="51">
        <v>14</v>
      </c>
      <c r="J8" s="51">
        <v>60</v>
      </c>
      <c r="K8" s="52">
        <v>639</v>
      </c>
      <c r="L8" s="51">
        <v>4.4000000000000004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40</v>
      </c>
      <c r="G9" s="51">
        <v>3</v>
      </c>
      <c r="H9" s="51">
        <v>1</v>
      </c>
      <c r="I9" s="51">
        <v>17</v>
      </c>
      <c r="J9" s="51">
        <v>103</v>
      </c>
      <c r="K9" s="52"/>
      <c r="L9" s="51">
        <v>3.6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1</v>
      </c>
      <c r="H10" s="51">
        <v>1</v>
      </c>
      <c r="I10" s="51">
        <v>13</v>
      </c>
      <c r="J10" s="51">
        <v>60</v>
      </c>
      <c r="K10" s="52">
        <v>368</v>
      </c>
      <c r="L10" s="51">
        <v>12.5</v>
      </c>
    </row>
    <row r="11" spans="1:12" ht="15">
      <c r="A11" s="25"/>
      <c r="B11" s="16"/>
      <c r="C11" s="11"/>
      <c r="D11" s="6" t="s">
        <v>49</v>
      </c>
      <c r="E11" s="50" t="s">
        <v>50</v>
      </c>
      <c r="F11" s="51">
        <v>50</v>
      </c>
      <c r="G11" s="51">
        <v>3</v>
      </c>
      <c r="H11" s="51">
        <v>3</v>
      </c>
      <c r="I11" s="51">
        <v>34</v>
      </c>
      <c r="J11" s="51">
        <v>123</v>
      </c>
      <c r="K11" s="52">
        <v>604</v>
      </c>
      <c r="L11" s="51">
        <v>9.1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740</v>
      </c>
      <c r="G13" s="21">
        <f t="shared" ref="G13:J13" si="0">SUM(G6:G12)</f>
        <v>20</v>
      </c>
      <c r="H13" s="21">
        <f t="shared" si="0"/>
        <v>25</v>
      </c>
      <c r="I13" s="21">
        <f t="shared" si="0"/>
        <v>152</v>
      </c>
      <c r="J13" s="21">
        <f t="shared" si="0"/>
        <v>737</v>
      </c>
      <c r="K13" s="27"/>
      <c r="L13" s="21">
        <f t="shared" ref="L13" si="1">SUM(L6:L12)</f>
        <v>81.099999999999994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22</v>
      </c>
      <c r="E14" s="50" t="s">
        <v>61</v>
      </c>
      <c r="F14" s="51">
        <v>200</v>
      </c>
      <c r="G14" s="51">
        <v>0</v>
      </c>
      <c r="H14" s="51">
        <v>0</v>
      </c>
      <c r="I14" s="51">
        <v>4</v>
      </c>
      <c r="J14" s="51">
        <v>22</v>
      </c>
      <c r="K14" s="52"/>
      <c r="L14" s="51">
        <v>25</v>
      </c>
    </row>
    <row r="15" spans="1:12" ht="15">
      <c r="A15" s="25"/>
      <c r="B15" s="16"/>
      <c r="C15" s="11"/>
      <c r="D15" s="7" t="s">
        <v>59</v>
      </c>
      <c r="E15" s="50" t="s">
        <v>50</v>
      </c>
      <c r="F15" s="51">
        <v>50</v>
      </c>
      <c r="G15" s="51">
        <v>3</v>
      </c>
      <c r="H15" s="51">
        <v>3</v>
      </c>
      <c r="I15" s="51">
        <v>34</v>
      </c>
      <c r="J15" s="51">
        <v>123</v>
      </c>
      <c r="K15" s="52">
        <v>604</v>
      </c>
      <c r="L15" s="51">
        <v>10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 t="shared" ref="G17:J17" si="2">SUM(G14:G16)</f>
        <v>3</v>
      </c>
      <c r="H17" s="21">
        <f t="shared" si="2"/>
        <v>3</v>
      </c>
      <c r="I17" s="21">
        <f t="shared" si="2"/>
        <v>38</v>
      </c>
      <c r="J17" s="21">
        <f t="shared" si="2"/>
        <v>145</v>
      </c>
      <c r="K17" s="27"/>
      <c r="L17" s="21">
        <f>SUM(L14:L16)</f>
        <v>35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58" t="s">
        <v>49</v>
      </c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58" t="s">
        <v>24</v>
      </c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/>
      <c r="G27" s="21"/>
      <c r="H27" s="21"/>
      <c r="I27" s="21"/>
      <c r="J27" s="21"/>
      <c r="K27" s="27"/>
      <c r="L27" s="21"/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990</v>
      </c>
      <c r="G47" s="34">
        <f t="shared" ref="G47:J47" si="6">G13+G17+G27+G32+G39+G46</f>
        <v>23</v>
      </c>
      <c r="H47" s="34">
        <f t="shared" si="6"/>
        <v>28</v>
      </c>
      <c r="I47" s="34">
        <f t="shared" si="6"/>
        <v>190</v>
      </c>
      <c r="J47" s="34">
        <f t="shared" si="6"/>
        <v>882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0" t="s">
        <v>55</v>
      </c>
      <c r="F48" s="51">
        <v>250</v>
      </c>
      <c r="G48" s="51">
        <v>7</v>
      </c>
      <c r="H48" s="51">
        <v>9</v>
      </c>
      <c r="I48" s="51">
        <v>7</v>
      </c>
      <c r="J48" s="51">
        <v>145</v>
      </c>
      <c r="K48" s="52">
        <v>187</v>
      </c>
      <c r="L48" s="51">
        <v>15.23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4</v>
      </c>
      <c r="H50" s="51">
        <v>3</v>
      </c>
      <c r="I50" s="51">
        <v>24</v>
      </c>
      <c r="J50" s="51">
        <v>132</v>
      </c>
      <c r="K50" s="52">
        <v>249</v>
      </c>
      <c r="L50" s="51">
        <v>16.899999999999999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3</v>
      </c>
      <c r="H51" s="51">
        <v>1</v>
      </c>
      <c r="I51" s="51">
        <v>17</v>
      </c>
      <c r="J51" s="51">
        <v>103</v>
      </c>
      <c r="K51" s="52"/>
      <c r="L51" s="51">
        <v>3.6</v>
      </c>
    </row>
    <row r="52" spans="1:12" ht="15">
      <c r="A52" s="15"/>
      <c r="B52" s="16"/>
      <c r="C52" s="11"/>
      <c r="D52" s="7" t="s">
        <v>24</v>
      </c>
      <c r="E52" s="50" t="s">
        <v>70</v>
      </c>
      <c r="F52" s="51">
        <v>100</v>
      </c>
      <c r="G52" s="51">
        <v>2</v>
      </c>
      <c r="H52" s="51">
        <v>0</v>
      </c>
      <c r="I52" s="51">
        <v>9</v>
      </c>
      <c r="J52" s="51">
        <v>43</v>
      </c>
      <c r="K52" s="52">
        <v>365</v>
      </c>
      <c r="L52" s="51">
        <v>16.899999999999999</v>
      </c>
    </row>
    <row r="53" spans="1:12" ht="15">
      <c r="A53" s="15"/>
      <c r="B53" s="16"/>
      <c r="C53" s="11"/>
      <c r="D53" s="6" t="s">
        <v>49</v>
      </c>
      <c r="E53" s="50" t="s">
        <v>57</v>
      </c>
      <c r="F53" s="51">
        <v>70</v>
      </c>
      <c r="G53" s="51">
        <v>5</v>
      </c>
      <c r="H53" s="51">
        <v>6</v>
      </c>
      <c r="I53" s="51">
        <v>57</v>
      </c>
      <c r="J53" s="51">
        <v>134</v>
      </c>
      <c r="K53" s="52">
        <v>601</v>
      </c>
      <c r="L53" s="51">
        <v>22.5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660</v>
      </c>
      <c r="G55" s="21">
        <f t="shared" ref="G55" si="7">SUM(G48:G54)</f>
        <v>21</v>
      </c>
      <c r="H55" s="21">
        <f t="shared" ref="H55" si="8">SUM(H48:H54)</f>
        <v>19</v>
      </c>
      <c r="I55" s="21">
        <f t="shared" ref="I55" si="9">SUM(I48:I54)</f>
        <v>114</v>
      </c>
      <c r="J55" s="21">
        <f t="shared" ref="J55" si="10">SUM(J48:J54)</f>
        <v>557</v>
      </c>
      <c r="K55" s="27"/>
      <c r="L55" s="21">
        <f t="shared" ref="L55:L97" si="11">SUM(L48:L54)</f>
        <v>75.13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22</v>
      </c>
      <c r="E56" s="50" t="s">
        <v>63</v>
      </c>
      <c r="F56" s="51">
        <v>200</v>
      </c>
      <c r="G56" s="51">
        <v>0</v>
      </c>
      <c r="H56" s="51">
        <v>0</v>
      </c>
      <c r="I56" s="51">
        <v>14</v>
      </c>
      <c r="J56" s="51">
        <v>56</v>
      </c>
      <c r="K56" s="52">
        <v>943</v>
      </c>
      <c r="L56" s="51">
        <v>1.89</v>
      </c>
    </row>
    <row r="57" spans="1:12" ht="15">
      <c r="A57" s="15"/>
      <c r="B57" s="16"/>
      <c r="C57" s="11"/>
      <c r="D57" s="7" t="s">
        <v>27</v>
      </c>
      <c r="E57" s="50" t="s">
        <v>84</v>
      </c>
      <c r="F57" s="51">
        <v>70</v>
      </c>
      <c r="G57" s="51">
        <v>10</v>
      </c>
      <c r="H57" s="51">
        <v>14</v>
      </c>
      <c r="I57" s="51">
        <v>23</v>
      </c>
      <c r="J57" s="51">
        <v>140</v>
      </c>
      <c r="K57" s="52"/>
      <c r="L57" s="51">
        <v>31.2</v>
      </c>
    </row>
    <row r="58" spans="1:12" ht="15">
      <c r="A58" s="15"/>
      <c r="B58" s="16"/>
      <c r="C58" s="11"/>
      <c r="D58" s="6" t="s">
        <v>24</v>
      </c>
      <c r="E58" s="50" t="s">
        <v>51</v>
      </c>
      <c r="F58" s="51">
        <v>100</v>
      </c>
      <c r="G58" s="51">
        <v>1</v>
      </c>
      <c r="H58" s="51">
        <v>1</v>
      </c>
      <c r="I58" s="51">
        <v>13</v>
      </c>
      <c r="J58" s="51">
        <v>60</v>
      </c>
      <c r="K58" s="52">
        <v>368</v>
      </c>
      <c r="L58" s="51">
        <v>11.5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370</v>
      </c>
      <c r="G59" s="21">
        <f t="shared" ref="G59" si="12">SUM(G56:G58)</f>
        <v>11</v>
      </c>
      <c r="H59" s="21">
        <f t="shared" ref="H59" si="13">SUM(H56:H58)</f>
        <v>15</v>
      </c>
      <c r="I59" s="21">
        <f t="shared" ref="I59" si="14">SUM(I56:I58)</f>
        <v>50</v>
      </c>
      <c r="J59" s="21">
        <f t="shared" ref="J59" si="15">SUM(J56:J58)</f>
        <v>256</v>
      </c>
      <c r="K59" s="27"/>
      <c r="L59" s="21">
        <f>SUM(L56:L58)</f>
        <v>44.589999999999996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58" t="s">
        <v>49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58" t="s">
        <v>24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6">SUM(G60:G68)</f>
        <v>0</v>
      </c>
      <c r="H69" s="21">
        <f t="shared" ref="H69" si="17">SUM(H60:H68)</f>
        <v>0</v>
      </c>
      <c r="I69" s="21">
        <f t="shared" ref="I69" si="18">SUM(I60:I68)</f>
        <v>0</v>
      </c>
      <c r="J69" s="21">
        <f t="shared" ref="J69" si="19">SUM(J60:J68)</f>
        <v>0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21">
        <f t="shared" ref="L81" ca="1" si="28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1030</v>
      </c>
      <c r="G89" s="34">
        <f t="shared" ref="G89" si="34">G55+G59+G69+G74+G81+G88</f>
        <v>32</v>
      </c>
      <c r="H89" s="34">
        <f t="shared" ref="H89" si="35">H55+H59+H69+H74+H81+H88</f>
        <v>34</v>
      </c>
      <c r="I89" s="34">
        <f t="shared" ref="I89" si="36">I55+I59+I69+I74+I81+I88</f>
        <v>164</v>
      </c>
      <c r="J89" s="34">
        <f t="shared" ref="J89" si="37">J55+J59+J69+J74+J81+J88</f>
        <v>813</v>
      </c>
      <c r="K89" s="35"/>
      <c r="L89" s="34">
        <f t="shared" ref="L89" ca="1" si="38">L55+L59+L69+L74+L81+L88</f>
        <v>0</v>
      </c>
    </row>
    <row r="90" spans="1:12" ht="25.5">
      <c r="A90" s="22">
        <v>1</v>
      </c>
      <c r="B90" s="23">
        <v>3</v>
      </c>
      <c r="C90" s="24" t="s">
        <v>20</v>
      </c>
      <c r="D90" s="5" t="s">
        <v>21</v>
      </c>
      <c r="E90" s="47" t="s">
        <v>81</v>
      </c>
      <c r="F90" s="48">
        <v>300</v>
      </c>
      <c r="G90" s="48">
        <v>13</v>
      </c>
      <c r="H90" s="48">
        <v>12</v>
      </c>
      <c r="I90" s="48">
        <v>48</v>
      </c>
      <c r="J90" s="48">
        <v>354</v>
      </c>
      <c r="K90" s="49" t="s">
        <v>77</v>
      </c>
      <c r="L90" s="48">
        <v>55.04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0</v>
      </c>
      <c r="H92" s="51">
        <v>0</v>
      </c>
      <c r="I92" s="51">
        <v>10</v>
      </c>
      <c r="J92" s="51">
        <v>40</v>
      </c>
      <c r="K92" s="52">
        <v>855</v>
      </c>
      <c r="L92" s="51">
        <v>7.1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40</v>
      </c>
      <c r="G93" s="51">
        <v>3</v>
      </c>
      <c r="H93" s="51">
        <v>1</v>
      </c>
      <c r="I93" s="51">
        <v>17</v>
      </c>
      <c r="J93" s="51">
        <v>103</v>
      </c>
      <c r="K93" s="52"/>
      <c r="L93" s="51">
        <v>3.6</v>
      </c>
    </row>
    <row r="94" spans="1:12" ht="15">
      <c r="A94" s="25"/>
      <c r="B94" s="16"/>
      <c r="C94" s="11"/>
      <c r="D94" s="7" t="s">
        <v>24</v>
      </c>
      <c r="E94" s="50" t="s">
        <v>51</v>
      </c>
      <c r="F94" s="51">
        <v>100</v>
      </c>
      <c r="G94" s="51">
        <v>1</v>
      </c>
      <c r="H94" s="51">
        <v>1</v>
      </c>
      <c r="I94" s="51">
        <v>12</v>
      </c>
      <c r="J94" s="51">
        <v>60</v>
      </c>
      <c r="K94" s="52">
        <v>368</v>
      </c>
      <c r="L94" s="51">
        <v>12.5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640</v>
      </c>
      <c r="G97" s="21">
        <f t="shared" ref="G97" si="39">SUM(G90:G96)</f>
        <v>17</v>
      </c>
      <c r="H97" s="21">
        <f t="shared" ref="H97" si="40">SUM(H90:H96)</f>
        <v>14</v>
      </c>
      <c r="I97" s="21">
        <f t="shared" ref="I97" si="41">SUM(I90:I96)</f>
        <v>87</v>
      </c>
      <c r="J97" s="21">
        <f t="shared" ref="J97" si="42">SUM(J90:J96)</f>
        <v>557</v>
      </c>
      <c r="K97" s="27"/>
      <c r="L97" s="21">
        <f t="shared" si="11"/>
        <v>78.239999999999995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22</v>
      </c>
      <c r="E98" s="50" t="s">
        <v>80</v>
      </c>
      <c r="F98" s="51">
        <v>200</v>
      </c>
      <c r="G98" s="51">
        <v>5</v>
      </c>
      <c r="H98" s="51">
        <v>5</v>
      </c>
      <c r="I98" s="51">
        <v>27</v>
      </c>
      <c r="J98" s="51">
        <v>176</v>
      </c>
      <c r="K98" s="52"/>
      <c r="L98" s="51">
        <v>34.6</v>
      </c>
    </row>
    <row r="99" spans="1:12" ht="15">
      <c r="A99" s="25"/>
      <c r="B99" s="16"/>
      <c r="C99" s="11"/>
      <c r="D99" s="7" t="s">
        <v>59</v>
      </c>
      <c r="E99" s="50" t="s">
        <v>85</v>
      </c>
      <c r="F99" s="51">
        <v>50</v>
      </c>
      <c r="G99" s="51">
        <v>3</v>
      </c>
      <c r="H99" s="51">
        <v>3</v>
      </c>
      <c r="I99" s="51">
        <v>34</v>
      </c>
      <c r="J99" s="51">
        <v>123</v>
      </c>
      <c r="K99" s="52">
        <v>604</v>
      </c>
      <c r="L99" s="51">
        <v>12.9</v>
      </c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43">SUM(G98:G100)</f>
        <v>8</v>
      </c>
      <c r="H101" s="21">
        <f t="shared" ref="H101" si="44">SUM(H98:H100)</f>
        <v>8</v>
      </c>
      <c r="I101" s="21">
        <f t="shared" ref="I101" si="45">SUM(I98:I100)</f>
        <v>61</v>
      </c>
      <c r="J101" s="21">
        <f t="shared" ref="J101" si="46">SUM(J98:J100)</f>
        <v>299</v>
      </c>
      <c r="K101" s="27"/>
      <c r="L101" s="21">
        <f>SUM(L98:L100)</f>
        <v>47.5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58" t="s">
        <v>59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58" t="s">
        <v>24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" si="50">SUM(J102:J110)</f>
        <v>0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5">SUM(G117:G122)</f>
        <v>0</v>
      </c>
      <c r="H123" s="21">
        <f t="shared" ref="H123" si="56">SUM(H117:H122)</f>
        <v>0</v>
      </c>
      <c r="I123" s="21">
        <f t="shared" ref="I123" si="57">SUM(I117:I122)</f>
        <v>0</v>
      </c>
      <c r="J123" s="21">
        <f t="shared" ref="J123" si="58">SUM(J117:J122)</f>
        <v>0</v>
      </c>
      <c r="K123" s="27"/>
      <c r="L123" s="21">
        <f t="shared" ref="L123" ca="1" si="59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" si="63">SUM(J124:J129)</f>
        <v>0</v>
      </c>
      <c r="K130" s="27"/>
      <c r="L130" s="21">
        <f t="shared" ref="L130" ca="1" si="64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890</v>
      </c>
      <c r="G131" s="34">
        <f t="shared" ref="G131" si="65">G97+G101+G111+G116+G123+G130</f>
        <v>25</v>
      </c>
      <c r="H131" s="34">
        <f t="shared" ref="H131" si="66">H97+H101+H111+H116+H123+H130</f>
        <v>22</v>
      </c>
      <c r="I131" s="34">
        <f t="shared" ref="I131" si="67">I97+I101+I111+I116+I123+I130</f>
        <v>148</v>
      </c>
      <c r="J131" s="34">
        <f t="shared" ref="J131" si="68">J97+J101+J111+J116+J123+J130</f>
        <v>856</v>
      </c>
      <c r="K131" s="35"/>
      <c r="L131" s="34">
        <f t="shared" ref="L131" ca="1" si="69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0" t="s">
        <v>60</v>
      </c>
      <c r="F132" s="51">
        <v>250</v>
      </c>
      <c r="G132" s="51">
        <v>8</v>
      </c>
      <c r="H132" s="51">
        <v>6</v>
      </c>
      <c r="I132" s="51">
        <v>10</v>
      </c>
      <c r="J132" s="51">
        <v>150</v>
      </c>
      <c r="K132" s="52">
        <v>206</v>
      </c>
      <c r="L132" s="51">
        <v>15.53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0</v>
      </c>
      <c r="H134" s="51">
        <v>0</v>
      </c>
      <c r="I134" s="51">
        <v>4</v>
      </c>
      <c r="J134" s="51">
        <v>22</v>
      </c>
      <c r="K134" s="52"/>
      <c r="L134" s="51">
        <v>13.8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40</v>
      </c>
      <c r="G135" s="51">
        <v>3</v>
      </c>
      <c r="H135" s="51">
        <v>1</v>
      </c>
      <c r="I135" s="51">
        <v>17</v>
      </c>
      <c r="J135" s="51">
        <v>103</v>
      </c>
      <c r="K135" s="52"/>
      <c r="L135" s="51">
        <v>3.6</v>
      </c>
    </row>
    <row r="136" spans="1:12" ht="15">
      <c r="A136" s="25"/>
      <c r="B136" s="16"/>
      <c r="C136" s="11"/>
      <c r="D136" s="7" t="s">
        <v>24</v>
      </c>
      <c r="E136" s="50" t="s">
        <v>71</v>
      </c>
      <c r="F136" s="51">
        <v>100</v>
      </c>
      <c r="G136" s="51">
        <v>2</v>
      </c>
      <c r="H136" s="51">
        <v>0</v>
      </c>
      <c r="I136" s="51">
        <v>9</v>
      </c>
      <c r="J136" s="51">
        <v>43</v>
      </c>
      <c r="K136" s="52">
        <v>365</v>
      </c>
      <c r="L136" s="51">
        <v>16.5</v>
      </c>
    </row>
    <row r="137" spans="1:12" ht="15">
      <c r="A137" s="25"/>
      <c r="B137" s="16"/>
      <c r="C137" s="11"/>
      <c r="D137" s="6" t="s">
        <v>49</v>
      </c>
      <c r="E137" s="50" t="s">
        <v>50</v>
      </c>
      <c r="F137" s="51">
        <v>50</v>
      </c>
      <c r="G137" s="51">
        <v>3</v>
      </c>
      <c r="H137" s="51">
        <v>3</v>
      </c>
      <c r="I137" s="51">
        <v>29</v>
      </c>
      <c r="J137" s="51">
        <v>166</v>
      </c>
      <c r="K137" s="52">
        <v>604</v>
      </c>
      <c r="L137" s="51">
        <v>9.1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640</v>
      </c>
      <c r="G139" s="21">
        <f t="shared" ref="G139" si="70">SUM(G132:G138)</f>
        <v>16</v>
      </c>
      <c r="H139" s="21">
        <f t="shared" ref="H139" si="71">SUM(H132:H138)</f>
        <v>10</v>
      </c>
      <c r="I139" s="21">
        <f t="shared" ref="I139" si="72">SUM(I132:I138)</f>
        <v>69</v>
      </c>
      <c r="J139" s="21">
        <f t="shared" ref="J139" si="73">SUM(J132:J138)</f>
        <v>484</v>
      </c>
      <c r="K139" s="27"/>
      <c r="L139" s="21">
        <f t="shared" ref="L139:L181" si="74">SUM(L132:L138)</f>
        <v>58.53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22</v>
      </c>
      <c r="E140" s="50" t="s">
        <v>63</v>
      </c>
      <c r="F140" s="51">
        <v>200</v>
      </c>
      <c r="G140" s="51">
        <v>0</v>
      </c>
      <c r="H140" s="51">
        <v>0</v>
      </c>
      <c r="I140" s="51">
        <v>14</v>
      </c>
      <c r="J140" s="51">
        <v>56</v>
      </c>
      <c r="K140" s="52">
        <v>943</v>
      </c>
      <c r="L140" s="51">
        <v>1.89</v>
      </c>
    </row>
    <row r="141" spans="1:12" ht="15">
      <c r="A141" s="25"/>
      <c r="B141" s="16"/>
      <c r="C141" s="11"/>
      <c r="D141" s="7" t="s">
        <v>27</v>
      </c>
      <c r="E141" s="50" t="s">
        <v>86</v>
      </c>
      <c r="F141" s="51">
        <v>70</v>
      </c>
      <c r="G141" s="51">
        <v>3</v>
      </c>
      <c r="H141" s="51">
        <v>3</v>
      </c>
      <c r="I141" s="51">
        <v>15</v>
      </c>
      <c r="J141" s="51">
        <v>80</v>
      </c>
      <c r="K141" s="52"/>
      <c r="L141" s="51">
        <v>35.700000000000003</v>
      </c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270</v>
      </c>
      <c r="G143" s="21">
        <f t="shared" ref="G143" si="75">SUM(G140:G142)</f>
        <v>3</v>
      </c>
      <c r="H143" s="21">
        <f t="shared" ref="H143" si="76">SUM(H140:H142)</f>
        <v>3</v>
      </c>
      <c r="I143" s="21">
        <f t="shared" ref="I143" si="77">SUM(I140:I142)</f>
        <v>29</v>
      </c>
      <c r="J143" s="21">
        <f t="shared" ref="J143" si="78">SUM(J140:J142)</f>
        <v>136</v>
      </c>
      <c r="K143" s="27"/>
      <c r="L143" s="21">
        <f>SUM(L140:L142)</f>
        <v>37.590000000000003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58" t="s">
        <v>49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58" t="s">
        <v>24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9">SUM(G144:G152)</f>
        <v>0</v>
      </c>
      <c r="H153" s="21">
        <f t="shared" ref="H153" si="80">SUM(H144:H152)</f>
        <v>0</v>
      </c>
      <c r="I153" s="21">
        <f t="shared" ref="I153" si="81">SUM(I144:I152)</f>
        <v>0</v>
      </c>
      <c r="J153" s="21">
        <f t="shared" ref="J153" si="82">SUM(J144:J152)</f>
        <v>0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3">SUM(G154:G157)</f>
        <v>0</v>
      </c>
      <c r="H158" s="21">
        <f t="shared" ref="H158" si="84">SUM(H154:H157)</f>
        <v>0</v>
      </c>
      <c r="I158" s="21">
        <f t="shared" ref="I158" si="85">SUM(I154:I157)</f>
        <v>0</v>
      </c>
      <c r="J158" s="21">
        <f t="shared" ref="J158" si="86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" si="90">SUM(J159:J164)</f>
        <v>0</v>
      </c>
      <c r="K165" s="27"/>
      <c r="L165" s="21">
        <f t="shared" ref="L165" ca="1" si="9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2">SUM(G166:G171)</f>
        <v>0</v>
      </c>
      <c r="H172" s="21">
        <f t="shared" ref="H172" si="93">SUM(H166:H171)</f>
        <v>0</v>
      </c>
      <c r="I172" s="21">
        <f t="shared" ref="I172" si="94">SUM(I166:I171)</f>
        <v>0</v>
      </c>
      <c r="J172" s="21">
        <f t="shared" ref="J172" si="95">SUM(J166:J171)</f>
        <v>0</v>
      </c>
      <c r="K172" s="27"/>
      <c r="L172" s="21">
        <f t="shared" ref="L172" ca="1" si="9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910</v>
      </c>
      <c r="G173" s="34">
        <f t="shared" ref="G173" si="97">G139+G143+G153+G158+G165+G172</f>
        <v>19</v>
      </c>
      <c r="H173" s="34">
        <f t="shared" ref="H173" si="98">H139+H143+H153+H158+H165+H172</f>
        <v>13</v>
      </c>
      <c r="I173" s="34">
        <f t="shared" ref="I173" si="99">I139+I143+I153+I158+I165+I172</f>
        <v>98</v>
      </c>
      <c r="J173" s="34">
        <f t="shared" ref="J173" si="100">J139+J143+J153+J158+J165+J172</f>
        <v>620</v>
      </c>
      <c r="K173" s="35"/>
      <c r="L173" s="34">
        <f t="shared" ref="L173" ca="1" si="101">L139+L143+L153+L158+L165+L172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47" t="s">
        <v>75</v>
      </c>
      <c r="F174" s="48">
        <v>250</v>
      </c>
      <c r="G174" s="48">
        <v>28</v>
      </c>
      <c r="H174" s="48">
        <v>11</v>
      </c>
      <c r="I174" s="48">
        <v>87</v>
      </c>
      <c r="J174" s="48">
        <v>259</v>
      </c>
      <c r="K174" s="49" t="s">
        <v>76</v>
      </c>
      <c r="L174" s="48">
        <v>54.54</v>
      </c>
    </row>
    <row r="175" spans="1:12" ht="15">
      <c r="A175" s="25"/>
      <c r="B175" s="16"/>
      <c r="C175" s="11"/>
      <c r="D175" s="6" t="s">
        <v>27</v>
      </c>
      <c r="E175" s="50" t="s">
        <v>62</v>
      </c>
      <c r="F175" s="51">
        <v>100</v>
      </c>
      <c r="G175" s="51">
        <v>5</v>
      </c>
      <c r="H175" s="51">
        <v>3</v>
      </c>
      <c r="I175" s="51">
        <v>1</v>
      </c>
      <c r="J175" s="51">
        <v>52</v>
      </c>
      <c r="K175" s="52">
        <v>43</v>
      </c>
      <c r="L175" s="51">
        <v>11.5</v>
      </c>
    </row>
    <row r="176" spans="1:12" ht="1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</v>
      </c>
      <c r="H176" s="51">
        <v>0</v>
      </c>
      <c r="I176" s="51">
        <v>14</v>
      </c>
      <c r="J176" s="51">
        <v>56</v>
      </c>
      <c r="K176" s="52">
        <v>943</v>
      </c>
      <c r="L176" s="51">
        <v>1.89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40</v>
      </c>
      <c r="G177" s="51">
        <v>1</v>
      </c>
      <c r="H177" s="51">
        <v>3</v>
      </c>
      <c r="I177" s="51">
        <v>17</v>
      </c>
      <c r="J177" s="51">
        <v>103</v>
      </c>
      <c r="K177" s="52"/>
      <c r="L177" s="51">
        <v>3.6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49</v>
      </c>
      <c r="E179" s="50" t="s">
        <v>50</v>
      </c>
      <c r="F179" s="51">
        <v>50</v>
      </c>
      <c r="G179" s="51">
        <v>3</v>
      </c>
      <c r="H179" s="51">
        <v>3</v>
      </c>
      <c r="I179" s="51">
        <v>29</v>
      </c>
      <c r="J179" s="51">
        <v>166</v>
      </c>
      <c r="K179" s="52">
        <v>604</v>
      </c>
      <c r="L179" s="51">
        <v>9.1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640</v>
      </c>
      <c r="G181" s="21">
        <f t="shared" ref="G181" si="102">SUM(G174:G180)</f>
        <v>37</v>
      </c>
      <c r="H181" s="21">
        <f t="shared" ref="H181" si="103">SUM(H174:H180)</f>
        <v>20</v>
      </c>
      <c r="I181" s="21">
        <f t="shared" ref="I181" si="104">SUM(I174:I180)</f>
        <v>148</v>
      </c>
      <c r="J181" s="21">
        <f t="shared" ref="J181" si="105">SUM(J174:J180)</f>
        <v>636</v>
      </c>
      <c r="K181" s="27"/>
      <c r="L181" s="21">
        <f t="shared" si="74"/>
        <v>80.629999999999981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22</v>
      </c>
      <c r="E182" s="50" t="s">
        <v>61</v>
      </c>
      <c r="F182" s="51">
        <v>200</v>
      </c>
      <c r="G182" s="51">
        <v>0</v>
      </c>
      <c r="H182" s="51">
        <v>0</v>
      </c>
      <c r="I182" s="51">
        <v>4</v>
      </c>
      <c r="J182" s="51">
        <v>22</v>
      </c>
      <c r="K182" s="52"/>
      <c r="L182" s="51">
        <v>25</v>
      </c>
    </row>
    <row r="183" spans="1:12" ht="15">
      <c r="A183" s="25"/>
      <c r="B183" s="16"/>
      <c r="C183" s="11"/>
      <c r="D183" s="7" t="s">
        <v>59</v>
      </c>
      <c r="E183" s="50" t="s">
        <v>50</v>
      </c>
      <c r="F183" s="51">
        <v>50</v>
      </c>
      <c r="G183" s="51">
        <v>3</v>
      </c>
      <c r="H183" s="51">
        <v>3</v>
      </c>
      <c r="I183" s="51">
        <v>34</v>
      </c>
      <c r="J183" s="51">
        <v>123</v>
      </c>
      <c r="K183" s="52">
        <v>604</v>
      </c>
      <c r="L183" s="51">
        <v>10</v>
      </c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250</v>
      </c>
      <c r="G185" s="21">
        <f t="shared" ref="G185:J185" si="106">SUM(G182:G184)</f>
        <v>3</v>
      </c>
      <c r="H185" s="21">
        <f t="shared" si="106"/>
        <v>3</v>
      </c>
      <c r="I185" s="21">
        <f t="shared" si="106"/>
        <v>38</v>
      </c>
      <c r="J185" s="21">
        <f t="shared" si="106"/>
        <v>145</v>
      </c>
      <c r="K185" s="27"/>
      <c r="L185" s="21">
        <f>SUM(L182:L184)</f>
        <v>35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58" t="s">
        <v>49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07">SUM(G186:G194)</f>
        <v>0</v>
      </c>
      <c r="H195" s="21">
        <f t="shared" ref="H195" si="108">SUM(H186:H194)</f>
        <v>0</v>
      </c>
      <c r="I195" s="21">
        <f t="shared" ref="I195" si="109">SUM(I186:I194)</f>
        <v>0</v>
      </c>
      <c r="J195" s="21">
        <f t="shared" ref="J195" si="110">SUM(J186:J194)</f>
        <v>0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1">SUM(G196:G199)</f>
        <v>0</v>
      </c>
      <c r="H200" s="21">
        <f t="shared" ref="H200" si="112">SUM(H196:H199)</f>
        <v>0</v>
      </c>
      <c r="I200" s="21">
        <f t="shared" ref="I200" si="113">SUM(I196:I199)</f>
        <v>0</v>
      </c>
      <c r="J200" s="21">
        <f t="shared" ref="J200" si="114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890</v>
      </c>
      <c r="G215" s="34">
        <f t="shared" ref="G215" si="125">G181+G185+G195+G200+G207+G214</f>
        <v>40</v>
      </c>
      <c r="H215" s="34">
        <f t="shared" ref="H215" si="126">H181+H185+H195+H200+H207+H214</f>
        <v>23</v>
      </c>
      <c r="I215" s="34">
        <f t="shared" ref="I215" si="127">I181+I185+I195+I200+I207+I214</f>
        <v>186</v>
      </c>
      <c r="J215" s="34">
        <f t="shared" ref="J215" si="128">J181+J185+J195+J200+J207+J214</f>
        <v>781</v>
      </c>
      <c r="K215" s="35"/>
      <c r="L215" s="34">
        <f t="shared" ref="L215" ca="1" si="129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" si="138">SUM(J224:J226)</f>
        <v>0</v>
      </c>
      <c r="K227" s="27"/>
      <c r="L227" s="21">
        <f t="shared" ref="L227" ca="1" si="139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0">SUM(G228:G236)</f>
        <v>0</v>
      </c>
      <c r="H237" s="21">
        <f t="shared" ref="H237" si="141">SUM(H228:H236)</f>
        <v>0</v>
      </c>
      <c r="I237" s="21">
        <f t="shared" ref="I237" si="142">SUM(I228:I236)</f>
        <v>0</v>
      </c>
      <c r="J237" s="21">
        <f t="shared" ref="J237" si="143">SUM(J228:J236)</f>
        <v>0</v>
      </c>
      <c r="K237" s="27"/>
      <c r="L237" s="21">
        <f t="shared" ref="L237" ca="1" si="144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5">SUM(G238:G241)</f>
        <v>0</v>
      </c>
      <c r="H242" s="21">
        <f t="shared" ref="H242" si="146">SUM(H238:H241)</f>
        <v>0</v>
      </c>
      <c r="I242" s="21">
        <f t="shared" ref="I242" si="147">SUM(I238:I241)</f>
        <v>0</v>
      </c>
      <c r="J242" s="21">
        <f t="shared" ref="J242" si="148">SUM(J238:J241)</f>
        <v>0</v>
      </c>
      <c r="K242" s="27"/>
      <c r="L242" s="21">
        <f t="shared" ref="L242" ca="1" si="149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0">SUM(G243:G248)</f>
        <v>0</v>
      </c>
      <c r="H249" s="21">
        <f t="shared" ref="H249" si="151">SUM(H243:H248)</f>
        <v>0</v>
      </c>
      <c r="I249" s="21">
        <f t="shared" ref="I249" si="152">SUM(I243:I248)</f>
        <v>0</v>
      </c>
      <c r="J249" s="21">
        <f t="shared" ref="J249" si="153">SUM(J243:J248)</f>
        <v>0</v>
      </c>
      <c r="K249" s="27"/>
      <c r="L249" s="21">
        <f t="shared" ref="L249" ca="1" si="154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5">SUM(G250:G255)</f>
        <v>0</v>
      </c>
      <c r="H256" s="21">
        <f t="shared" ref="H256" si="156">SUM(H250:H255)</f>
        <v>0</v>
      </c>
      <c r="I256" s="21">
        <f t="shared" ref="I256" si="157">SUM(I250:I255)</f>
        <v>0</v>
      </c>
      <c r="J256" s="21">
        <f t="shared" ref="J256" si="158">SUM(J250:J255)</f>
        <v>0</v>
      </c>
      <c r="K256" s="27"/>
      <c r="L256" s="21">
        <f t="shared" ref="L256" ca="1" si="159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60">G223+G227+G237+G242+G249+G256</f>
        <v>0</v>
      </c>
      <c r="H257" s="34">
        <f t="shared" ref="H257" si="161">H223+H227+H237+H242+H249+H256</f>
        <v>0</v>
      </c>
      <c r="I257" s="34">
        <f t="shared" ref="I257" si="162">I223+I227+I237+I242+I249+I256</f>
        <v>0</v>
      </c>
      <c r="J257" s="34">
        <f t="shared" ref="J257" si="163">J223+J227+J237+J242+J249+J256</f>
        <v>0</v>
      </c>
      <c r="K257" s="35"/>
      <c r="L257" s="34">
        <f t="shared" ref="L257" ca="1" si="164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5">SUM(G258:G264)</f>
        <v>0</v>
      </c>
      <c r="H265" s="21">
        <f t="shared" ref="H265" si="166">SUM(H258:H264)</f>
        <v>0</v>
      </c>
      <c r="I265" s="21">
        <f t="shared" ref="I265" si="167">SUM(I258:I264)</f>
        <v>0</v>
      </c>
      <c r="J265" s="21">
        <f t="shared" ref="J265" si="168">SUM(J258:J264)</f>
        <v>0</v>
      </c>
      <c r="K265" s="27"/>
      <c r="L265" s="21">
        <f t="shared" si="134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9">SUM(G266:G268)</f>
        <v>0</v>
      </c>
      <c r="H269" s="21">
        <f t="shared" ref="H269" si="170">SUM(H266:H268)</f>
        <v>0</v>
      </c>
      <c r="I269" s="21">
        <f t="shared" ref="I269" si="171">SUM(I266:I268)</f>
        <v>0</v>
      </c>
      <c r="J269" s="21">
        <f t="shared" ref="J269" si="172">SUM(J266:J268)</f>
        <v>0</v>
      </c>
      <c r="K269" s="27"/>
      <c r="L269" s="21">
        <f t="shared" ref="L269" ca="1" si="173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4">SUM(G270:G278)</f>
        <v>0</v>
      </c>
      <c r="H279" s="21">
        <f t="shared" ref="H279" si="175">SUM(H270:H278)</f>
        <v>0</v>
      </c>
      <c r="I279" s="21">
        <f t="shared" ref="I279" si="176">SUM(I270:I278)</f>
        <v>0</v>
      </c>
      <c r="J279" s="21">
        <f t="shared" ref="J279" si="177">SUM(J270:J278)</f>
        <v>0</v>
      </c>
      <c r="K279" s="27"/>
      <c r="L279" s="21">
        <f t="shared" ref="L279" ca="1" si="178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9">SUM(G280:G283)</f>
        <v>0</v>
      </c>
      <c r="H284" s="21">
        <f t="shared" ref="H284" si="180">SUM(H280:H283)</f>
        <v>0</v>
      </c>
      <c r="I284" s="21">
        <f t="shared" ref="I284" si="181">SUM(I280:I283)</f>
        <v>0</v>
      </c>
      <c r="J284" s="21">
        <f t="shared" ref="J284" si="182">SUM(J280:J283)</f>
        <v>0</v>
      </c>
      <c r="K284" s="27"/>
      <c r="L284" s="21">
        <f t="shared" ref="L284" ca="1" si="183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4">SUM(G285:G290)</f>
        <v>0</v>
      </c>
      <c r="H291" s="21">
        <f t="shared" ref="H291" si="185">SUM(H285:H290)</f>
        <v>0</v>
      </c>
      <c r="I291" s="21">
        <f t="shared" ref="I291" si="186">SUM(I285:I290)</f>
        <v>0</v>
      </c>
      <c r="J291" s="21">
        <f t="shared" ref="J291" si="187">SUM(J285:J290)</f>
        <v>0</v>
      </c>
      <c r="K291" s="27"/>
      <c r="L291" s="21">
        <f t="shared" ref="L291" ca="1" si="188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9">SUM(G292:G297)</f>
        <v>0</v>
      </c>
      <c r="H298" s="21">
        <f t="shared" ref="H298" si="190">SUM(H292:H297)</f>
        <v>0</v>
      </c>
      <c r="I298" s="21">
        <f t="shared" ref="I298" si="191">SUM(I292:I297)</f>
        <v>0</v>
      </c>
      <c r="J298" s="21">
        <f t="shared" ref="J298" si="192">SUM(J292:J297)</f>
        <v>0</v>
      </c>
      <c r="K298" s="27"/>
      <c r="L298" s="21">
        <f t="shared" ref="L298" ca="1" si="193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194">G265+G269+G279+G284+G291+G298</f>
        <v>0</v>
      </c>
      <c r="H299" s="34">
        <f t="shared" ref="H299" si="195">H265+H269+H279+H284+H291+H298</f>
        <v>0</v>
      </c>
      <c r="I299" s="34">
        <f t="shared" ref="I299" si="196">I265+I269+I279+I284+I291+I298</f>
        <v>0</v>
      </c>
      <c r="J299" s="34">
        <f t="shared" ref="J299" si="197">J265+J269+J279+J284+J291+J298</f>
        <v>0</v>
      </c>
      <c r="K299" s="35"/>
      <c r="L299" s="34">
        <f t="shared" ref="L299" ca="1" si="198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0" t="s">
        <v>64</v>
      </c>
      <c r="F300" s="51">
        <v>250</v>
      </c>
      <c r="G300" s="51">
        <v>2</v>
      </c>
      <c r="H300" s="51">
        <v>3</v>
      </c>
      <c r="I300" s="51">
        <v>3</v>
      </c>
      <c r="J300" s="51">
        <v>52</v>
      </c>
      <c r="K300" s="52">
        <v>44</v>
      </c>
      <c r="L300" s="51">
        <v>30.02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</v>
      </c>
      <c r="H302" s="51">
        <v>0</v>
      </c>
      <c r="I302" s="51">
        <v>14</v>
      </c>
      <c r="J302" s="51">
        <v>60</v>
      </c>
      <c r="K302" s="52">
        <v>639</v>
      </c>
      <c r="L302" s="51">
        <v>4.4000000000000004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30</v>
      </c>
      <c r="G303" s="51">
        <v>3</v>
      </c>
      <c r="H303" s="51">
        <v>1</v>
      </c>
      <c r="I303" s="51">
        <v>17</v>
      </c>
      <c r="J303" s="51">
        <v>103</v>
      </c>
      <c r="K303" s="52"/>
      <c r="L303" s="51">
        <v>3.6</v>
      </c>
    </row>
    <row r="304" spans="1:12" ht="15">
      <c r="A304" s="25"/>
      <c r="B304" s="16"/>
      <c r="C304" s="11"/>
      <c r="D304" s="7" t="s">
        <v>24</v>
      </c>
      <c r="E304" s="50" t="s">
        <v>65</v>
      </c>
      <c r="F304" s="51">
        <v>100</v>
      </c>
      <c r="G304" s="51">
        <v>3</v>
      </c>
      <c r="H304" s="51">
        <v>3</v>
      </c>
      <c r="I304" s="51">
        <v>22</v>
      </c>
      <c r="J304" s="51">
        <v>97</v>
      </c>
      <c r="K304" s="52">
        <v>847</v>
      </c>
      <c r="L304" s="51">
        <v>16.899999999999999</v>
      </c>
    </row>
    <row r="305" spans="1:12" ht="15">
      <c r="A305" s="25"/>
      <c r="B305" s="16"/>
      <c r="C305" s="11"/>
      <c r="D305" s="58" t="s">
        <v>59</v>
      </c>
      <c r="E305" s="50" t="s">
        <v>50</v>
      </c>
      <c r="F305" s="51">
        <v>70</v>
      </c>
      <c r="G305" s="51">
        <v>3</v>
      </c>
      <c r="H305" s="51">
        <v>3</v>
      </c>
      <c r="I305" s="51">
        <v>29</v>
      </c>
      <c r="J305" s="51">
        <v>166</v>
      </c>
      <c r="K305" s="52">
        <v>604</v>
      </c>
      <c r="L305" s="51">
        <v>9.1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650</v>
      </c>
      <c r="G307" s="21">
        <f t="shared" ref="G307" si="199">SUM(G300:G306)</f>
        <v>11</v>
      </c>
      <c r="H307" s="21">
        <f t="shared" ref="H307" si="200">SUM(H300:H306)</f>
        <v>10</v>
      </c>
      <c r="I307" s="21">
        <f t="shared" ref="I307" si="201">SUM(I300:I306)</f>
        <v>85</v>
      </c>
      <c r="J307" s="21">
        <f t="shared" ref="J307" si="202">SUM(J300:J306)</f>
        <v>478</v>
      </c>
      <c r="K307" s="27"/>
      <c r="L307" s="21">
        <f t="shared" ref="L307:L349" si="203">SUM(L300:L306)</f>
        <v>64.02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22</v>
      </c>
      <c r="E308" s="50" t="s">
        <v>61</v>
      </c>
      <c r="F308" s="51">
        <v>200</v>
      </c>
      <c r="G308" s="51">
        <v>0</v>
      </c>
      <c r="H308" s="51">
        <v>0</v>
      </c>
      <c r="I308" s="51">
        <v>4</v>
      </c>
      <c r="J308" s="51">
        <v>22</v>
      </c>
      <c r="K308" s="52"/>
      <c r="L308" s="51">
        <v>25</v>
      </c>
    </row>
    <row r="309" spans="1:12" ht="15">
      <c r="A309" s="25"/>
      <c r="B309" s="16"/>
      <c r="C309" s="11"/>
      <c r="D309" s="7" t="s">
        <v>59</v>
      </c>
      <c r="E309" s="50" t="s">
        <v>50</v>
      </c>
      <c r="F309" s="51">
        <v>50</v>
      </c>
      <c r="G309" s="51">
        <v>3</v>
      </c>
      <c r="H309" s="51">
        <v>3</v>
      </c>
      <c r="I309" s="51">
        <v>34</v>
      </c>
      <c r="J309" s="51">
        <v>123</v>
      </c>
      <c r="K309" s="52">
        <v>604</v>
      </c>
      <c r="L309" s="51">
        <v>10</v>
      </c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 t="shared" ref="G311" si="204">SUM(G308:G310)</f>
        <v>3</v>
      </c>
      <c r="H311" s="21">
        <f t="shared" ref="H311" si="205">SUM(H308:H310)</f>
        <v>3</v>
      </c>
      <c r="I311" s="21">
        <f t="shared" ref="I311" si="206">SUM(I308:I310)</f>
        <v>38</v>
      </c>
      <c r="J311" s="21">
        <f t="shared" ref="J311" si="207">SUM(J308:J310)</f>
        <v>145</v>
      </c>
      <c r="K311" s="27"/>
      <c r="L311" s="21">
        <f>SUM(L308:L310)</f>
        <v>35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58" t="s">
        <v>59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58" t="s">
        <v>24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08">SUM(G312:G320)</f>
        <v>0</v>
      </c>
      <c r="H321" s="21">
        <f t="shared" ref="H321" si="209">SUM(H312:H320)</f>
        <v>0</v>
      </c>
      <c r="I321" s="21">
        <f t="shared" ref="I321" si="210">SUM(I312:I320)</f>
        <v>0</v>
      </c>
      <c r="J321" s="21">
        <f t="shared" ref="J321" si="211">SUM(J312:J320)</f>
        <v>0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2">SUM(G322:G325)</f>
        <v>0</v>
      </c>
      <c r="H326" s="21">
        <f t="shared" ref="H326" si="213">SUM(H322:H325)</f>
        <v>0</v>
      </c>
      <c r="I326" s="21">
        <f t="shared" ref="I326" si="214">SUM(I322:I325)</f>
        <v>0</v>
      </c>
      <c r="J326" s="21">
        <f t="shared" ref="J326" si="215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6">SUM(G327:G332)</f>
        <v>0</v>
      </c>
      <c r="H333" s="21">
        <f t="shared" ref="H333" si="217">SUM(H327:H332)</f>
        <v>0</v>
      </c>
      <c r="I333" s="21">
        <f t="shared" ref="I333" si="218">SUM(I327:I332)</f>
        <v>0</v>
      </c>
      <c r="J333" s="21">
        <f t="shared" ref="J333" si="219">SUM(J327:J332)</f>
        <v>0</v>
      </c>
      <c r="K333" s="27"/>
      <c r="L333" s="21">
        <f t="shared" ref="L333" ca="1" si="220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1">SUM(G334:G339)</f>
        <v>0</v>
      </c>
      <c r="H340" s="21">
        <f t="shared" ref="H340" si="222">SUM(H334:H339)</f>
        <v>0</v>
      </c>
      <c r="I340" s="21">
        <f t="shared" ref="I340" si="223">SUM(I334:I339)</f>
        <v>0</v>
      </c>
      <c r="J340" s="21">
        <f t="shared" ref="J340" si="224">SUM(J334:J339)</f>
        <v>0</v>
      </c>
      <c r="K340" s="27"/>
      <c r="L340" s="21">
        <f t="shared" ref="L340" ca="1" si="225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900</v>
      </c>
      <c r="G341" s="34">
        <f t="shared" ref="G341" si="226">G307+G311+G321+G326+G333+G340</f>
        <v>14</v>
      </c>
      <c r="H341" s="34">
        <f t="shared" ref="H341" si="227">H307+H311+H321+H326+H333+H340</f>
        <v>13</v>
      </c>
      <c r="I341" s="34">
        <f t="shared" ref="I341" si="228">I307+I311+I321+I326+I333+I340</f>
        <v>123</v>
      </c>
      <c r="J341" s="34">
        <f t="shared" ref="J341" si="229">J307+J311+J321+J326+J333+J340</f>
        <v>623</v>
      </c>
      <c r="K341" s="35"/>
      <c r="L341" s="34">
        <f t="shared" ref="L341" ca="1" si="230">L307+L311+L321+L326+L333+L340</f>
        <v>0</v>
      </c>
    </row>
    <row r="342" spans="1:12" ht="25.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250</v>
      </c>
      <c r="G342" s="48">
        <v>16</v>
      </c>
      <c r="H342" s="48">
        <v>11</v>
      </c>
      <c r="I342" s="48">
        <v>41</v>
      </c>
      <c r="J342" s="48">
        <v>348</v>
      </c>
      <c r="K342" s="49" t="s">
        <v>83</v>
      </c>
      <c r="L342" s="48">
        <v>44.13</v>
      </c>
    </row>
    <row r="343" spans="1:12" ht="15">
      <c r="A343" s="15"/>
      <c r="B343" s="16"/>
      <c r="C343" s="11"/>
      <c r="D343" s="7" t="s">
        <v>27</v>
      </c>
      <c r="E343" s="50" t="s">
        <v>66</v>
      </c>
      <c r="F343" s="51">
        <v>100</v>
      </c>
      <c r="G343" s="51">
        <v>1</v>
      </c>
      <c r="H343" s="51">
        <v>0</v>
      </c>
      <c r="I343" s="51">
        <v>4</v>
      </c>
      <c r="J343" s="51">
        <v>24</v>
      </c>
      <c r="K343" s="52">
        <v>71</v>
      </c>
      <c r="L343" s="51">
        <v>14</v>
      </c>
    </row>
    <row r="344" spans="1:12" ht="15">
      <c r="A344" s="15"/>
      <c r="B344" s="16"/>
      <c r="C344" s="11"/>
      <c r="D344" s="7" t="s">
        <v>22</v>
      </c>
      <c r="E344" s="50" t="s">
        <v>63</v>
      </c>
      <c r="F344" s="51">
        <v>200</v>
      </c>
      <c r="G344" s="51">
        <v>0</v>
      </c>
      <c r="H344" s="51">
        <v>0</v>
      </c>
      <c r="I344" s="51">
        <v>7</v>
      </c>
      <c r="J344" s="51">
        <v>28</v>
      </c>
      <c r="K344" s="52">
        <v>943</v>
      </c>
      <c r="L344" s="51">
        <v>1.89</v>
      </c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40</v>
      </c>
      <c r="G345" s="51">
        <v>3</v>
      </c>
      <c r="H345" s="51">
        <v>1</v>
      </c>
      <c r="I345" s="51">
        <v>17</v>
      </c>
      <c r="J345" s="51">
        <v>106</v>
      </c>
      <c r="K345" s="52"/>
      <c r="L345" s="51">
        <v>3.6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8" t="s">
        <v>49</v>
      </c>
      <c r="E347" s="50" t="s">
        <v>50</v>
      </c>
      <c r="F347" s="51">
        <v>70</v>
      </c>
      <c r="G347" s="51">
        <v>3</v>
      </c>
      <c r="H347" s="51">
        <v>3</v>
      </c>
      <c r="I347" s="51">
        <v>29</v>
      </c>
      <c r="J347" s="51">
        <v>166</v>
      </c>
      <c r="K347" s="52">
        <v>604</v>
      </c>
      <c r="L347" s="51">
        <v>9.1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660</v>
      </c>
      <c r="G349" s="21">
        <f t="shared" ref="G349" si="231">SUM(G342:G348)</f>
        <v>23</v>
      </c>
      <c r="H349" s="21">
        <f t="shared" ref="H349" si="232">SUM(H342:H348)</f>
        <v>15</v>
      </c>
      <c r="I349" s="21">
        <f t="shared" ref="I349" si="233">SUM(I342:I348)</f>
        <v>98</v>
      </c>
      <c r="J349" s="21">
        <f t="shared" ref="J349" si="234">SUM(J342:J348)</f>
        <v>672</v>
      </c>
      <c r="K349" s="27"/>
      <c r="L349" s="21">
        <f t="shared" si="203"/>
        <v>72.72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22</v>
      </c>
      <c r="E350" s="50" t="s">
        <v>63</v>
      </c>
      <c r="F350" s="51">
        <v>200</v>
      </c>
      <c r="G350" s="51">
        <v>0</v>
      </c>
      <c r="H350" s="51">
        <v>0</v>
      </c>
      <c r="I350" s="51">
        <v>14</v>
      </c>
      <c r="J350" s="51">
        <v>56</v>
      </c>
      <c r="K350" s="52">
        <v>943</v>
      </c>
      <c r="L350" s="51">
        <v>1.89</v>
      </c>
    </row>
    <row r="351" spans="1:12" ht="15">
      <c r="A351" s="15"/>
      <c r="B351" s="16"/>
      <c r="C351" s="11"/>
      <c r="D351" s="7" t="s">
        <v>27</v>
      </c>
      <c r="E351" s="50" t="s">
        <v>84</v>
      </c>
      <c r="F351" s="51">
        <v>70</v>
      </c>
      <c r="G351" s="51">
        <v>10</v>
      </c>
      <c r="H351" s="51">
        <v>14</v>
      </c>
      <c r="I351" s="51">
        <v>23</v>
      </c>
      <c r="J351" s="51">
        <v>140</v>
      </c>
      <c r="K351" s="52"/>
      <c r="L351" s="51">
        <v>31.2</v>
      </c>
    </row>
    <row r="352" spans="1:12" ht="15">
      <c r="A352" s="15"/>
      <c r="B352" s="16"/>
      <c r="C352" s="11"/>
      <c r="D352" s="6" t="s">
        <v>24</v>
      </c>
      <c r="E352" s="50" t="s">
        <v>51</v>
      </c>
      <c r="F352" s="51">
        <v>100</v>
      </c>
      <c r="G352" s="51">
        <v>1</v>
      </c>
      <c r="H352" s="51">
        <v>1</v>
      </c>
      <c r="I352" s="51">
        <v>13</v>
      </c>
      <c r="J352" s="51">
        <v>60</v>
      </c>
      <c r="K352" s="52">
        <v>368</v>
      </c>
      <c r="L352" s="51">
        <v>11.5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370</v>
      </c>
      <c r="G353" s="21">
        <f t="shared" ref="G353:J353" si="235">SUM(G350:G352)</f>
        <v>11</v>
      </c>
      <c r="H353" s="21">
        <f t="shared" si="235"/>
        <v>15</v>
      </c>
      <c r="I353" s="21">
        <f t="shared" si="235"/>
        <v>50</v>
      </c>
      <c r="J353" s="21">
        <f t="shared" si="235"/>
        <v>256</v>
      </c>
      <c r="K353" s="27"/>
      <c r="L353" s="21">
        <f>SUM(L350:L352)</f>
        <v>44.589999999999996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58" t="s">
        <v>49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36">SUM(G354:G362)</f>
        <v>0</v>
      </c>
      <c r="H363" s="21">
        <f t="shared" ref="H363" si="237">SUM(H354:H362)</f>
        <v>0</v>
      </c>
      <c r="I363" s="21">
        <f t="shared" ref="I363" si="238">SUM(I354:I362)</f>
        <v>0</v>
      </c>
      <c r="J363" s="21">
        <f t="shared" ref="J363" si="239">SUM(J354:J362)</f>
        <v>0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0">SUM(G364:G367)</f>
        <v>0</v>
      </c>
      <c r="H368" s="21">
        <f t="shared" ref="H368" si="241">SUM(H364:H367)</f>
        <v>0</v>
      </c>
      <c r="I368" s="21">
        <f t="shared" ref="I368" si="242">SUM(I364:I367)</f>
        <v>0</v>
      </c>
      <c r="J368" s="21">
        <f t="shared" ref="J368" si="243">SUM(J364:J367)</f>
        <v>0</v>
      </c>
      <c r="K368" s="27"/>
      <c r="L368" s="21">
        <f ca="1">SUM(L364:L368)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4">SUM(G369:G374)</f>
        <v>0</v>
      </c>
      <c r="H375" s="21">
        <f t="shared" ref="H375" si="245">SUM(H369:H374)</f>
        <v>0</v>
      </c>
      <c r="I375" s="21">
        <f t="shared" ref="I375" si="246">SUM(I369:I374)</f>
        <v>0</v>
      </c>
      <c r="J375" s="21">
        <f t="shared" ref="J375" si="247">SUM(J369:J374)</f>
        <v>0</v>
      </c>
      <c r="K375" s="27"/>
      <c r="L375" s="21">
        <f t="shared" ref="L375" ca="1" si="248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49">SUM(G376:G381)</f>
        <v>0</v>
      </c>
      <c r="H382" s="21">
        <f t="shared" ref="H382" si="250">SUM(H376:H381)</f>
        <v>0</v>
      </c>
      <c r="I382" s="21">
        <f t="shared" ref="I382" si="251">SUM(I376:I381)</f>
        <v>0</v>
      </c>
      <c r="J382" s="21">
        <f t="shared" ref="J382" si="252">SUM(J376:J381)</f>
        <v>0</v>
      </c>
      <c r="K382" s="27"/>
      <c r="L382" s="21">
        <f t="shared" ref="L382" ca="1" si="253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1030</v>
      </c>
      <c r="G383" s="34">
        <f t="shared" ref="G383" si="254">G349+G353+G363+G368+G375+G382</f>
        <v>34</v>
      </c>
      <c r="H383" s="34">
        <f t="shared" ref="H383" si="255">H349+H353+H363+H368+H375+H382</f>
        <v>30</v>
      </c>
      <c r="I383" s="34">
        <f t="shared" ref="I383" si="256">I349+I353+I363+I368+I375+I382</f>
        <v>148</v>
      </c>
      <c r="J383" s="34">
        <f t="shared" ref="J383" si="257">J349+J353+J363+J368+J375+J382</f>
        <v>928</v>
      </c>
      <c r="K383" s="35"/>
      <c r="L383" s="34">
        <f t="shared" ref="L383" ca="1" si="258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50" t="s">
        <v>67</v>
      </c>
      <c r="F384" s="51">
        <v>250</v>
      </c>
      <c r="G384" s="51">
        <v>4</v>
      </c>
      <c r="H384" s="51">
        <v>2</v>
      </c>
      <c r="I384" s="51">
        <v>6</v>
      </c>
      <c r="J384" s="51">
        <v>132</v>
      </c>
      <c r="K384" s="52">
        <v>170</v>
      </c>
      <c r="L384" s="51">
        <v>15.98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56</v>
      </c>
      <c r="F386" s="51">
        <v>200</v>
      </c>
      <c r="G386" s="51">
        <v>4</v>
      </c>
      <c r="H386" s="51">
        <v>3</v>
      </c>
      <c r="I386" s="51">
        <v>24</v>
      </c>
      <c r="J386" s="51">
        <v>132</v>
      </c>
      <c r="K386" s="52">
        <v>249</v>
      </c>
      <c r="L386" s="51">
        <v>16.899999999999999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40</v>
      </c>
      <c r="G387" s="51">
        <v>3</v>
      </c>
      <c r="H387" s="51">
        <v>1</v>
      </c>
      <c r="I387" s="51">
        <v>17</v>
      </c>
      <c r="J387" s="51">
        <v>103</v>
      </c>
      <c r="K387" s="52"/>
      <c r="L387" s="51">
        <v>3.6</v>
      </c>
    </row>
    <row r="388" spans="1:12" ht="15">
      <c r="A388" s="25"/>
      <c r="B388" s="16"/>
      <c r="C388" s="11"/>
      <c r="D388" s="58" t="s">
        <v>24</v>
      </c>
      <c r="E388" s="50" t="s">
        <v>68</v>
      </c>
      <c r="F388" s="51">
        <v>100</v>
      </c>
      <c r="G388" s="51">
        <v>1</v>
      </c>
      <c r="H388" s="51">
        <v>1</v>
      </c>
      <c r="I388" s="51">
        <v>12</v>
      </c>
      <c r="J388" s="51">
        <v>60</v>
      </c>
      <c r="K388" s="52">
        <v>369</v>
      </c>
      <c r="L388" s="51">
        <v>19.5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59">SUM(G384:G390)</f>
        <v>12</v>
      </c>
      <c r="H391" s="21">
        <f t="shared" ref="H391" si="260">SUM(H384:H390)</f>
        <v>7</v>
      </c>
      <c r="I391" s="21">
        <f t="shared" ref="I391" si="261">SUM(I384:I390)</f>
        <v>59</v>
      </c>
      <c r="J391" s="21">
        <f t="shared" ref="J391" si="262">SUM(J384:J390)</f>
        <v>427</v>
      </c>
      <c r="K391" s="27"/>
      <c r="L391" s="21">
        <f t="shared" ref="L391:L433" si="263">SUM(L384:L390)</f>
        <v>55.98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22</v>
      </c>
      <c r="E392" s="50" t="s">
        <v>80</v>
      </c>
      <c r="F392" s="51">
        <v>200</v>
      </c>
      <c r="G392" s="51">
        <v>5</v>
      </c>
      <c r="H392" s="51">
        <v>5</v>
      </c>
      <c r="I392" s="51">
        <v>27</v>
      </c>
      <c r="J392" s="51">
        <v>176</v>
      </c>
      <c r="K392" s="52"/>
      <c r="L392" s="51">
        <v>34.6</v>
      </c>
    </row>
    <row r="393" spans="1:12" ht="15">
      <c r="A393" s="25"/>
      <c r="B393" s="16"/>
      <c r="C393" s="11"/>
      <c r="D393" s="7" t="s">
        <v>59</v>
      </c>
      <c r="E393" s="50" t="s">
        <v>85</v>
      </c>
      <c r="F393" s="51">
        <v>50</v>
      </c>
      <c r="G393" s="51">
        <v>3</v>
      </c>
      <c r="H393" s="51">
        <v>3</v>
      </c>
      <c r="I393" s="51">
        <v>34</v>
      </c>
      <c r="J393" s="51">
        <v>123</v>
      </c>
      <c r="K393" s="52">
        <v>604</v>
      </c>
      <c r="L393" s="51">
        <v>12.9</v>
      </c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 t="shared" ref="G395" si="264">SUM(G392:G394)</f>
        <v>8</v>
      </c>
      <c r="H395" s="21">
        <f t="shared" ref="H395" si="265">SUM(H392:H394)</f>
        <v>8</v>
      </c>
      <c r="I395" s="21">
        <f t="shared" ref="I395" si="266">SUM(I392:I394)</f>
        <v>61</v>
      </c>
      <c r="J395" s="21">
        <f t="shared" ref="J395" si="267">SUM(J392:J394)</f>
        <v>299</v>
      </c>
      <c r="K395" s="27"/>
      <c r="L395" s="21">
        <f>SUM(L392:L394)</f>
        <v>47.5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58" t="s">
        <v>24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68">SUM(G396:G404)</f>
        <v>0</v>
      </c>
      <c r="H405" s="21">
        <f t="shared" ref="H405" si="269">SUM(H396:H404)</f>
        <v>0</v>
      </c>
      <c r="I405" s="21">
        <f t="shared" ref="I405" si="270">SUM(I396:I404)</f>
        <v>0</v>
      </c>
      <c r="J405" s="21">
        <f t="shared" ref="J405" si="271">SUM(J396:J404)</f>
        <v>0</v>
      </c>
      <c r="K405" s="27"/>
      <c r="L405" s="21">
        <f>SUM(L396:L403)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2">SUM(G406:G409)</f>
        <v>0</v>
      </c>
      <c r="H410" s="21">
        <f t="shared" ref="H410" si="273">SUM(H406:H409)</f>
        <v>0</v>
      </c>
      <c r="I410" s="21">
        <f t="shared" ref="I410" si="274">SUM(I406:I409)</f>
        <v>0</v>
      </c>
      <c r="J410" s="21">
        <f t="shared" ref="J410" si="275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6">SUM(G411:G416)</f>
        <v>0</v>
      </c>
      <c r="H417" s="21">
        <f t="shared" ref="H417" si="277">SUM(H411:H416)</f>
        <v>0</v>
      </c>
      <c r="I417" s="21">
        <f t="shared" ref="I417" si="278">SUM(I411:I416)</f>
        <v>0</v>
      </c>
      <c r="J417" s="21">
        <f t="shared" ref="J417" si="279">SUM(J411:J416)</f>
        <v>0</v>
      </c>
      <c r="K417" s="27"/>
      <c r="L417" s="21">
        <f t="shared" ref="L417" ca="1" si="280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1">SUM(G418:G423)</f>
        <v>0</v>
      </c>
      <c r="H424" s="21">
        <f t="shared" ref="H424" si="282">SUM(H418:H423)</f>
        <v>0</v>
      </c>
      <c r="I424" s="21">
        <f t="shared" ref="I424" si="283">SUM(I418:I423)</f>
        <v>0</v>
      </c>
      <c r="J424" s="21">
        <f t="shared" ref="J424" si="284">SUM(J418:J423)</f>
        <v>0</v>
      </c>
      <c r="K424" s="27"/>
      <c r="L424" s="21">
        <f t="shared" ref="L424" ca="1" si="285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840</v>
      </c>
      <c r="G425" s="34">
        <f t="shared" ref="G425" si="286">G391+G395+G405+G410+G417+G424</f>
        <v>20</v>
      </c>
      <c r="H425" s="34">
        <f t="shared" ref="H425" si="287">H391+H395+H405+H410+H417+H424</f>
        <v>15</v>
      </c>
      <c r="I425" s="34">
        <f t="shared" ref="I425" si="288">I391+I395+I405+I410+I417+I424</f>
        <v>120</v>
      </c>
      <c r="J425" s="34">
        <f t="shared" ref="J425" si="289">J391+J395+J405+J410+J417+J424</f>
        <v>726</v>
      </c>
      <c r="K425" s="35"/>
      <c r="L425" s="34">
        <f t="shared" ref="L425" ca="1" si="290">L391+L395+L405+L410+L417+L424</f>
        <v>0</v>
      </c>
    </row>
    <row r="426" spans="1:12" ht="25.5">
      <c r="A426" s="22">
        <v>2</v>
      </c>
      <c r="B426" s="23">
        <v>4</v>
      </c>
      <c r="C426" s="24" t="s">
        <v>20</v>
      </c>
      <c r="D426" s="5" t="s">
        <v>21</v>
      </c>
      <c r="E426" s="47" t="s">
        <v>78</v>
      </c>
      <c r="F426" s="48">
        <v>300</v>
      </c>
      <c r="G426" s="48">
        <v>13</v>
      </c>
      <c r="H426" s="48">
        <v>15</v>
      </c>
      <c r="I426" s="48">
        <v>46</v>
      </c>
      <c r="J426" s="48">
        <v>312</v>
      </c>
      <c r="K426" s="49" t="s">
        <v>79</v>
      </c>
      <c r="L426" s="48">
        <v>59.6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63</v>
      </c>
      <c r="F428" s="51">
        <v>200</v>
      </c>
      <c r="G428" s="51">
        <v>0</v>
      </c>
      <c r="H428" s="51">
        <v>0</v>
      </c>
      <c r="I428" s="51">
        <v>7</v>
      </c>
      <c r="J428" s="51">
        <v>28</v>
      </c>
      <c r="K428" s="52">
        <v>943</v>
      </c>
      <c r="L428" s="51">
        <v>1.89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40</v>
      </c>
      <c r="G429" s="51">
        <v>3</v>
      </c>
      <c r="H429" s="51">
        <v>1</v>
      </c>
      <c r="I429" s="51">
        <v>17</v>
      </c>
      <c r="J429" s="51">
        <v>103</v>
      </c>
      <c r="K429" s="52"/>
      <c r="L429" s="51">
        <v>3.6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8" t="s">
        <v>59</v>
      </c>
      <c r="E431" s="50" t="s">
        <v>50</v>
      </c>
      <c r="F431" s="51">
        <v>70</v>
      </c>
      <c r="G431" s="51">
        <v>3</v>
      </c>
      <c r="H431" s="51">
        <v>3</v>
      </c>
      <c r="I431" s="51">
        <v>29</v>
      </c>
      <c r="J431" s="51">
        <v>166</v>
      </c>
      <c r="K431" s="52">
        <v>604</v>
      </c>
      <c r="L431" s="51">
        <v>9.1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610</v>
      </c>
      <c r="G433" s="21">
        <f t="shared" ref="G433" si="291">SUM(G426:G432)</f>
        <v>19</v>
      </c>
      <c r="H433" s="21">
        <f t="shared" ref="H433" si="292">SUM(H426:H432)</f>
        <v>19</v>
      </c>
      <c r="I433" s="21">
        <f t="shared" ref="I433" si="293">SUM(I426:I432)</f>
        <v>99</v>
      </c>
      <c r="J433" s="21">
        <f t="shared" ref="J433" si="294">SUM(J426:J432)</f>
        <v>609</v>
      </c>
      <c r="K433" s="27"/>
      <c r="L433" s="21">
        <f t="shared" si="263"/>
        <v>74.19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22</v>
      </c>
      <c r="E434" s="50" t="s">
        <v>63</v>
      </c>
      <c r="F434" s="51">
        <v>200</v>
      </c>
      <c r="G434" s="51">
        <v>0</v>
      </c>
      <c r="H434" s="51">
        <v>0</v>
      </c>
      <c r="I434" s="51">
        <v>14</v>
      </c>
      <c r="J434" s="51">
        <v>56</v>
      </c>
      <c r="K434" s="52">
        <v>943</v>
      </c>
      <c r="L434" s="51">
        <v>1.89</v>
      </c>
    </row>
    <row r="435" spans="1:12" ht="15">
      <c r="A435" s="25"/>
      <c r="B435" s="16"/>
      <c r="C435" s="11"/>
      <c r="D435" s="7" t="s">
        <v>27</v>
      </c>
      <c r="E435" s="50" t="s">
        <v>86</v>
      </c>
      <c r="F435" s="51">
        <v>70</v>
      </c>
      <c r="G435" s="51">
        <v>3</v>
      </c>
      <c r="H435" s="51">
        <v>3</v>
      </c>
      <c r="I435" s="51">
        <v>15</v>
      </c>
      <c r="J435" s="51">
        <v>80</v>
      </c>
      <c r="K435" s="52"/>
      <c r="L435" s="51">
        <v>35.700000000000003</v>
      </c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270</v>
      </c>
      <c r="G437" s="21">
        <f t="shared" ref="G437:J437" si="295">SUM(G434:G436)</f>
        <v>3</v>
      </c>
      <c r="H437" s="21">
        <f t="shared" si="295"/>
        <v>3</v>
      </c>
      <c r="I437" s="21">
        <f t="shared" si="295"/>
        <v>29</v>
      </c>
      <c r="J437" s="21">
        <f t="shared" si="295"/>
        <v>136</v>
      </c>
      <c r="K437" s="27"/>
      <c r="L437" s="21">
        <f>SUM(L434:L436)</f>
        <v>37.590000000000003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58" t="s">
        <v>59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296">SUM(G438:G446)</f>
        <v>0</v>
      </c>
      <c r="H447" s="21">
        <f t="shared" ref="H447" si="297">SUM(H438:H446)</f>
        <v>0</v>
      </c>
      <c r="I447" s="21">
        <f t="shared" ref="I447" si="298">SUM(I438:I446)</f>
        <v>0</v>
      </c>
      <c r="J447" s="21">
        <f t="shared" ref="J447" si="299">SUM(J438:J446)</f>
        <v>0</v>
      </c>
      <c r="K447" s="27"/>
      <c r="L447" s="21">
        <f>SUM(L438:L446)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0">SUM(G448:G451)</f>
        <v>0</v>
      </c>
      <c r="H452" s="21">
        <f t="shared" ref="H452" si="301">SUM(H448:H451)</f>
        <v>0</v>
      </c>
      <c r="I452" s="21">
        <f t="shared" ref="I452" si="302">SUM(I448:I451)</f>
        <v>0</v>
      </c>
      <c r="J452" s="21">
        <f t="shared" ref="J452" si="303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04">SUM(G453:G458)</f>
        <v>0</v>
      </c>
      <c r="H459" s="21">
        <f t="shared" ref="H459" si="305">SUM(H453:H458)</f>
        <v>0</v>
      </c>
      <c r="I459" s="21">
        <f t="shared" ref="I459" si="306">SUM(I453:I458)</f>
        <v>0</v>
      </c>
      <c r="J459" s="21">
        <f t="shared" ref="J459" si="307">SUM(J453:J458)</f>
        <v>0</v>
      </c>
      <c r="K459" s="27"/>
      <c r="L459" s="21">
        <f t="shared" ref="L459" ca="1" si="30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09">SUM(G460:G465)</f>
        <v>0</v>
      </c>
      <c r="H466" s="21">
        <f t="shared" ref="H466" si="310">SUM(H460:H465)</f>
        <v>0</v>
      </c>
      <c r="I466" s="21">
        <f t="shared" ref="I466" si="311">SUM(I460:I465)</f>
        <v>0</v>
      </c>
      <c r="J466" s="21">
        <f t="shared" ref="J466" si="312">SUM(J460:J465)</f>
        <v>0</v>
      </c>
      <c r="K466" s="27"/>
      <c r="L466" s="21">
        <f t="shared" ref="L466" ca="1" si="313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880</v>
      </c>
      <c r="G467" s="34">
        <f t="shared" ref="G467" si="314">G433+G437+G447+G452+G459+G466</f>
        <v>22</v>
      </c>
      <c r="H467" s="34">
        <f t="shared" ref="H467" si="315">H433+H437+H447+H452+H459+H466</f>
        <v>22</v>
      </c>
      <c r="I467" s="34">
        <f t="shared" ref="I467" si="316">I433+I437+I447+I452+I459+I466</f>
        <v>128</v>
      </c>
      <c r="J467" s="34">
        <f t="shared" ref="J467" si="317">J433+J437+J447+J452+J459+J466</f>
        <v>745</v>
      </c>
      <c r="K467" s="35"/>
      <c r="L467" s="34">
        <f t="shared" ref="L467" ca="1" si="318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50" t="s">
        <v>69</v>
      </c>
      <c r="F468" s="51">
        <v>250</v>
      </c>
      <c r="G468" s="51">
        <v>6</v>
      </c>
      <c r="H468" s="51">
        <v>4</v>
      </c>
      <c r="I468" s="51">
        <v>7</v>
      </c>
      <c r="J468" s="51">
        <v>170</v>
      </c>
      <c r="K468" s="52">
        <v>586</v>
      </c>
      <c r="L468" s="51">
        <v>15.56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80</v>
      </c>
      <c r="F470" s="51">
        <v>200</v>
      </c>
      <c r="G470" s="51">
        <v>5</v>
      </c>
      <c r="H470" s="51">
        <v>5</v>
      </c>
      <c r="I470" s="51">
        <v>27</v>
      </c>
      <c r="J470" s="51">
        <v>176</v>
      </c>
      <c r="K470" s="52"/>
      <c r="L470" s="51">
        <v>28</v>
      </c>
    </row>
    <row r="471" spans="1:12" ht="15">
      <c r="A471" s="25"/>
      <c r="B471" s="16"/>
      <c r="C471" s="11"/>
      <c r="D471" s="7" t="s">
        <v>23</v>
      </c>
      <c r="E471" s="50" t="s">
        <v>48</v>
      </c>
      <c r="F471" s="51">
        <v>40</v>
      </c>
      <c r="G471" s="51">
        <v>3</v>
      </c>
      <c r="H471" s="51">
        <v>1</v>
      </c>
      <c r="I471" s="51">
        <v>17</v>
      </c>
      <c r="J471" s="51">
        <v>103</v>
      </c>
      <c r="K471" s="52"/>
      <c r="L471" s="51">
        <v>3.6</v>
      </c>
    </row>
    <row r="472" spans="1:12" ht="1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1</v>
      </c>
      <c r="H472" s="51">
        <v>1</v>
      </c>
      <c r="I472" s="51">
        <v>13</v>
      </c>
      <c r="J472" s="51">
        <v>60</v>
      </c>
      <c r="K472" s="52">
        <v>338</v>
      </c>
      <c r="L472" s="51">
        <v>12.5</v>
      </c>
    </row>
    <row r="473" spans="1:12" ht="15">
      <c r="A473" s="25"/>
      <c r="B473" s="16"/>
      <c r="C473" s="11"/>
      <c r="D473" s="6" t="s">
        <v>49</v>
      </c>
      <c r="E473" s="50" t="s">
        <v>72</v>
      </c>
      <c r="F473" s="51">
        <v>70</v>
      </c>
      <c r="G473" s="51">
        <v>3</v>
      </c>
      <c r="H473" s="51">
        <v>3</v>
      </c>
      <c r="I473" s="51">
        <v>29</v>
      </c>
      <c r="J473" s="51">
        <v>166</v>
      </c>
      <c r="K473" s="52">
        <v>604</v>
      </c>
      <c r="L473" s="51">
        <v>9.1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660</v>
      </c>
      <c r="G475" s="21">
        <f t="shared" ref="G475" si="319">SUM(G468:G474)</f>
        <v>18</v>
      </c>
      <c r="H475" s="21">
        <f t="shared" ref="H475" si="320">SUM(H468:H474)</f>
        <v>14</v>
      </c>
      <c r="I475" s="21">
        <f t="shared" ref="I475" si="321">SUM(I468:I474)</f>
        <v>93</v>
      </c>
      <c r="J475" s="21">
        <f t="shared" ref="J475" si="322">SUM(J468:J474)</f>
        <v>675</v>
      </c>
      <c r="K475" s="27"/>
      <c r="L475" s="21">
        <f t="shared" ref="L475:L517" si="323">SUM(L468:L474)</f>
        <v>68.760000000000005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22</v>
      </c>
      <c r="E476" s="50" t="s">
        <v>61</v>
      </c>
      <c r="F476" s="51">
        <v>200</v>
      </c>
      <c r="G476" s="51">
        <v>0</v>
      </c>
      <c r="H476" s="51">
        <v>0</v>
      </c>
      <c r="I476" s="51">
        <v>4</v>
      </c>
      <c r="J476" s="51">
        <v>22</v>
      </c>
      <c r="K476" s="52"/>
      <c r="L476" s="51">
        <v>25</v>
      </c>
    </row>
    <row r="477" spans="1:12" ht="15">
      <c r="A477" s="25"/>
      <c r="B477" s="16"/>
      <c r="C477" s="11"/>
      <c r="D477" s="7" t="s">
        <v>59</v>
      </c>
      <c r="E477" s="50" t="s">
        <v>50</v>
      </c>
      <c r="F477" s="51">
        <v>50</v>
      </c>
      <c r="G477" s="51">
        <v>3</v>
      </c>
      <c r="H477" s="51">
        <v>3</v>
      </c>
      <c r="I477" s="51">
        <v>34</v>
      </c>
      <c r="J477" s="51">
        <v>123</v>
      </c>
      <c r="K477" s="52">
        <v>604</v>
      </c>
      <c r="L477" s="51">
        <v>10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:J479" si="324">SUM(G476:G478)</f>
        <v>3</v>
      </c>
      <c r="H479" s="21">
        <f t="shared" si="324"/>
        <v>3</v>
      </c>
      <c r="I479" s="21">
        <f t="shared" si="324"/>
        <v>38</v>
      </c>
      <c r="J479" s="21">
        <f t="shared" si="324"/>
        <v>145</v>
      </c>
      <c r="K479" s="27"/>
      <c r="L479" s="21">
        <f>SUM(L476:L478)</f>
        <v>35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58" t="s">
        <v>24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 t="s">
        <v>49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25">SUM(G480:G488)</f>
        <v>0</v>
      </c>
      <c r="H489" s="21">
        <f t="shared" ref="H489" si="326">SUM(H480:H488)</f>
        <v>0</v>
      </c>
      <c r="I489" s="21">
        <f t="shared" ref="I489" si="327">SUM(I480:I488)</f>
        <v>0</v>
      </c>
      <c r="J489" s="21">
        <f t="shared" ref="J489" si="328">SUM(J480:J488)</f>
        <v>0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29">SUM(G490:G493)</f>
        <v>0</v>
      </c>
      <c r="H494" s="21">
        <f t="shared" ref="H494" si="330">SUM(H490:H493)</f>
        <v>0</v>
      </c>
      <c r="I494" s="21">
        <f t="shared" ref="I494" si="331">SUM(I490:I493)</f>
        <v>0</v>
      </c>
      <c r="J494" s="21">
        <f t="shared" ref="J494" si="332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33">SUM(G495:G500)</f>
        <v>0</v>
      </c>
      <c r="H501" s="21">
        <f t="shared" ref="H501" si="334">SUM(H495:H500)</f>
        <v>0</v>
      </c>
      <c r="I501" s="21">
        <f t="shared" ref="I501" si="335">SUM(I495:I500)</f>
        <v>0</v>
      </c>
      <c r="J501" s="21">
        <f t="shared" ref="J501" si="336">SUM(J495:J500)</f>
        <v>0</v>
      </c>
      <c r="K501" s="27"/>
      <c r="L501" s="21">
        <f t="shared" ref="L501" ca="1" si="33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38">SUM(G502:G507)</f>
        <v>0</v>
      </c>
      <c r="H508" s="21">
        <f t="shared" ref="H508" si="339">SUM(H502:H507)</f>
        <v>0</v>
      </c>
      <c r="I508" s="21">
        <f t="shared" ref="I508" si="340">SUM(I502:I507)</f>
        <v>0</v>
      </c>
      <c r="J508" s="21">
        <f t="shared" ref="J508" si="341">SUM(J502:J507)</f>
        <v>0</v>
      </c>
      <c r="K508" s="27"/>
      <c r="L508" s="21">
        <f t="shared" ref="L508" ca="1" si="34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910</v>
      </c>
      <c r="G509" s="34">
        <f t="shared" ref="G509" si="343">G475+G479+G489+G494+G501+G508</f>
        <v>21</v>
      </c>
      <c r="H509" s="34">
        <f t="shared" ref="H509" si="344">H475+H479+H489+H494+H501+H508</f>
        <v>17</v>
      </c>
      <c r="I509" s="34">
        <f t="shared" ref="I509" si="345">I475+I479+I489+I494+I501+I508</f>
        <v>131</v>
      </c>
      <c r="J509" s="34">
        <f t="shared" ref="J509" si="346">J475+J479+J489+J494+J501+J508</f>
        <v>820</v>
      </c>
      <c r="K509" s="35"/>
      <c r="L509" s="34">
        <f t="shared" ref="L509" ca="1" si="34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48">SUM(G510:G516)</f>
        <v>0</v>
      </c>
      <c r="H517" s="21">
        <f t="shared" ref="H517" si="349">SUM(H510:H516)</f>
        <v>0</v>
      </c>
      <c r="I517" s="21">
        <f t="shared" ref="I517" si="350">SUM(I510:I516)</f>
        <v>0</v>
      </c>
      <c r="J517" s="21">
        <f t="shared" ref="J517" si="351">SUM(J510:J516)</f>
        <v>0</v>
      </c>
      <c r="K517" s="27"/>
      <c r="L517" s="21">
        <f t="shared" si="323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52">SUM(G518:G520)</f>
        <v>0</v>
      </c>
      <c r="H521" s="21">
        <f t="shared" ref="H521" si="353">SUM(H518:H520)</f>
        <v>0</v>
      </c>
      <c r="I521" s="21">
        <f t="shared" ref="I521" si="354">SUM(I518:I520)</f>
        <v>0</v>
      </c>
      <c r="J521" s="21">
        <f t="shared" ref="J521" si="355">SUM(J518:J520)</f>
        <v>0</v>
      </c>
      <c r="K521" s="27"/>
      <c r="L521" s="21">
        <f t="shared" ref="L521" ca="1" si="35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57">SUM(G522:G530)</f>
        <v>0</v>
      </c>
      <c r="H531" s="21">
        <f t="shared" ref="H531" si="358">SUM(H522:H530)</f>
        <v>0</v>
      </c>
      <c r="I531" s="21">
        <f t="shared" ref="I531" si="359">SUM(I522:I530)</f>
        <v>0</v>
      </c>
      <c r="J531" s="21">
        <f t="shared" ref="J531" si="360">SUM(J522:J530)</f>
        <v>0</v>
      </c>
      <c r="K531" s="27"/>
      <c r="L531" s="21">
        <f t="shared" ref="L531" ca="1" si="36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62">SUM(G532:G535)</f>
        <v>0</v>
      </c>
      <c r="H536" s="21">
        <f t="shared" ref="H536" si="363">SUM(H532:H535)</f>
        <v>0</v>
      </c>
      <c r="I536" s="21">
        <f t="shared" ref="I536" si="364">SUM(I532:I535)</f>
        <v>0</v>
      </c>
      <c r="J536" s="21">
        <f t="shared" ref="J536" si="365">SUM(J532:J535)</f>
        <v>0</v>
      </c>
      <c r="K536" s="27"/>
      <c r="L536" s="21">
        <f t="shared" ref="L536" ca="1" si="36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67">SUM(G537:G542)</f>
        <v>0</v>
      </c>
      <c r="H543" s="21">
        <f t="shared" ref="H543" si="368">SUM(H537:H542)</f>
        <v>0</v>
      </c>
      <c r="I543" s="21">
        <f t="shared" ref="I543" si="369">SUM(I537:I542)</f>
        <v>0</v>
      </c>
      <c r="J543" s="21">
        <f t="shared" ref="J543" si="370">SUM(J537:J542)</f>
        <v>0</v>
      </c>
      <c r="K543" s="27"/>
      <c r="L543" s="21">
        <f t="shared" ref="L543" ca="1" si="37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72">SUM(G544:G549)</f>
        <v>0</v>
      </c>
      <c r="H550" s="21">
        <f t="shared" ref="H550" si="373">SUM(H544:H549)</f>
        <v>0</v>
      </c>
      <c r="I550" s="21">
        <f t="shared" ref="I550" si="374">SUM(I544:I549)</f>
        <v>0</v>
      </c>
      <c r="J550" s="21">
        <f t="shared" ref="J550" si="375">SUM(J544:J549)</f>
        <v>0</v>
      </c>
      <c r="K550" s="27"/>
      <c r="L550" s="21">
        <f t="shared" ref="L550" ca="1" si="37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377">G517+G521+G531+G536+G543+G550</f>
        <v>0</v>
      </c>
      <c r="H551" s="34">
        <f t="shared" ref="H551" si="378">H517+H521+H531+H536+H543+H550</f>
        <v>0</v>
      </c>
      <c r="I551" s="34">
        <f t="shared" ref="I551" si="379">I517+I521+I531+I536+I543+I550</f>
        <v>0</v>
      </c>
      <c r="J551" s="34">
        <f t="shared" ref="J551" si="380">J517+J521+J531+J536+J543+J550</f>
        <v>0</v>
      </c>
      <c r="K551" s="35"/>
      <c r="L551" s="34">
        <f t="shared" ref="L551" ca="1" si="38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82">SUM(G552:G558)</f>
        <v>0</v>
      </c>
      <c r="H559" s="21">
        <f t="shared" ref="H559" si="383">SUM(H552:H558)</f>
        <v>0</v>
      </c>
      <c r="I559" s="21">
        <f t="shared" ref="I559" si="384">SUM(I552:I558)</f>
        <v>0</v>
      </c>
      <c r="J559" s="21">
        <f t="shared" ref="J559" si="385">SUM(J552:J558)</f>
        <v>0</v>
      </c>
      <c r="K559" s="27"/>
      <c r="L559" s="21">
        <f t="shared" ref="L559" si="38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87">SUM(G560:G562)</f>
        <v>0</v>
      </c>
      <c r="H563" s="21">
        <f t="shared" ref="H563" si="388">SUM(H560:H562)</f>
        <v>0</v>
      </c>
      <c r="I563" s="21">
        <f t="shared" ref="I563" si="389">SUM(I560:I562)</f>
        <v>0</v>
      </c>
      <c r="J563" s="21">
        <f t="shared" ref="J563" si="390">SUM(J560:J562)</f>
        <v>0</v>
      </c>
      <c r="K563" s="27"/>
      <c r="L563" s="21">
        <f t="shared" ref="L563" ca="1" si="39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92">SUM(G564:G572)</f>
        <v>0</v>
      </c>
      <c r="H573" s="21">
        <f t="shared" ref="H573" si="393">SUM(H564:H572)</f>
        <v>0</v>
      </c>
      <c r="I573" s="21">
        <f t="shared" ref="I573" si="394">SUM(I564:I572)</f>
        <v>0</v>
      </c>
      <c r="J573" s="21">
        <f t="shared" ref="J573" si="395">SUM(J564:J572)</f>
        <v>0</v>
      </c>
      <c r="K573" s="27"/>
      <c r="L573" s="21">
        <f t="shared" ref="L573" ca="1" si="39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97">SUM(G574:G577)</f>
        <v>0</v>
      </c>
      <c r="H578" s="21">
        <f t="shared" ref="H578" si="398">SUM(H574:H577)</f>
        <v>0</v>
      </c>
      <c r="I578" s="21">
        <f t="shared" ref="I578" si="399">SUM(I574:I577)</f>
        <v>0</v>
      </c>
      <c r="J578" s="21">
        <f t="shared" ref="J578" si="400">SUM(J574:J577)</f>
        <v>0</v>
      </c>
      <c r="K578" s="27"/>
      <c r="L578" s="21">
        <f t="shared" ref="L578" ca="1" si="40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02">SUM(G579:G584)</f>
        <v>0</v>
      </c>
      <c r="H585" s="21">
        <f t="shared" ref="H585" si="403">SUM(H579:H584)</f>
        <v>0</v>
      </c>
      <c r="I585" s="21">
        <f t="shared" ref="I585" si="404">SUM(I579:I584)</f>
        <v>0</v>
      </c>
      <c r="J585" s="21">
        <f t="shared" ref="J585" si="405">SUM(J579:J584)</f>
        <v>0</v>
      </c>
      <c r="K585" s="27"/>
      <c r="L585" s="21">
        <f t="shared" ref="L585" ca="1" si="40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07">SUM(G586:G591)</f>
        <v>0</v>
      </c>
      <c r="H592" s="21">
        <f t="shared" ref="H592" si="408">SUM(H586:H591)</f>
        <v>0</v>
      </c>
      <c r="I592" s="21">
        <f t="shared" ref="I592" si="409">SUM(I586:I591)</f>
        <v>0</v>
      </c>
      <c r="J592" s="21">
        <f t="shared" ref="J592" si="410">SUM(J586:J591)</f>
        <v>0</v>
      </c>
      <c r="K592" s="27"/>
      <c r="L592" s="21">
        <f t="shared" ref="L592" ca="1" si="411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12">G559+G563+G573+G578+G585+G592</f>
        <v>0</v>
      </c>
      <c r="H593" s="40">
        <f t="shared" ref="H593" si="413">H559+H563+H573+H578+H585+H592</f>
        <v>0</v>
      </c>
      <c r="I593" s="40">
        <f t="shared" ref="I593" si="414">I559+I563+I573+I578+I585+I592</f>
        <v>0</v>
      </c>
      <c r="J593" s="40">
        <f t="shared" ref="J593" si="41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927</v>
      </c>
      <c r="G594" s="42">
        <f t="shared" ref="G594:L594" si="41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</v>
      </c>
      <c r="H594" s="42">
        <f t="shared" si="416"/>
        <v>21.7</v>
      </c>
      <c r="I594" s="42">
        <f t="shared" si="416"/>
        <v>143.6</v>
      </c>
      <c r="J594" s="42">
        <f t="shared" si="416"/>
        <v>779.4</v>
      </c>
      <c r="K594" s="42"/>
      <c r="L594" s="42" t="e">
        <f t="shared" ca="1" si="41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2022-05-16T14:23:56Z</dcterms:created>
  <dcterms:modified xsi:type="dcterms:W3CDTF">2025-02-18T13:11:59Z</dcterms:modified>
</cp:coreProperties>
</file>